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R:\Oddział 1\układ wykonawczy 2021\zarządzenie w sprawie planu d i w\"/>
    </mc:Choice>
  </mc:AlternateContent>
  <xr:revisionPtr revIDLastSave="0" documentId="13_ncr:1_{D8D35442-CB4E-405A-A6F5-20DE1C5FC1D3}" xr6:coauthVersionLast="46" xr6:coauthVersionMax="46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Zał. 1_korekta" sheetId="3" state="hidden" r:id="rId1"/>
    <sheet name="Zał.1" sheetId="4" state="hidden" r:id="rId2"/>
    <sheet name="Zał. 12" sheetId="5" r:id="rId3"/>
  </sheets>
  <definedNames>
    <definedName name="_xlnm.Print_Area" localSheetId="2">'Zał. 12'!$A$1:$F$144</definedName>
    <definedName name="_xlnm.Print_Titles" localSheetId="2">'Zał. 12'!$10:$14</definedName>
  </definedNames>
  <calcPr calcId="181029"/>
</workbook>
</file>

<file path=xl/calcChain.xml><?xml version="1.0" encoding="utf-8"?>
<calcChain xmlns="http://schemas.openxmlformats.org/spreadsheetml/2006/main">
  <c r="E131" i="5" l="1"/>
  <c r="F65" i="5"/>
  <c r="E65" i="5"/>
  <c r="F30" i="5" l="1"/>
  <c r="E30" i="5"/>
  <c r="F20" i="5" l="1"/>
  <c r="E18" i="5"/>
  <c r="E20" i="5"/>
  <c r="F114" i="5"/>
  <c r="D117" i="5"/>
  <c r="D118" i="5"/>
  <c r="D20" i="5" l="1"/>
  <c r="D128" i="5"/>
  <c r="D127" i="5" s="1"/>
  <c r="F127" i="5"/>
  <c r="E127" i="5"/>
  <c r="E97" i="5" l="1"/>
  <c r="E101" i="5" l="1"/>
  <c r="F101" i="5"/>
  <c r="D102" i="5"/>
  <c r="D103" i="5"/>
  <c r="F18" i="5" l="1"/>
  <c r="E119" i="5" l="1"/>
  <c r="E114" i="5" s="1"/>
  <c r="E139" i="5"/>
  <c r="F139" i="5"/>
  <c r="D141" i="5"/>
  <c r="D144" i="5" l="1"/>
  <c r="D143" i="5" s="1"/>
  <c r="F143" i="5"/>
  <c r="E143" i="5"/>
  <c r="D140" i="5"/>
  <c r="D139" i="5" s="1"/>
  <c r="D136" i="5"/>
  <c r="D135" i="5"/>
  <c r="F134" i="5"/>
  <c r="F133" i="5" s="1"/>
  <c r="E134" i="5"/>
  <c r="E133" i="5" s="1"/>
  <c r="D131" i="5"/>
  <c r="D130" i="5" s="1"/>
  <c r="D126" i="5" s="1"/>
  <c r="F130" i="5"/>
  <c r="F126" i="5" s="1"/>
  <c r="E130" i="5"/>
  <c r="E126" i="5" s="1"/>
  <c r="D124" i="5"/>
  <c r="D123" i="5"/>
  <c r="F122" i="5"/>
  <c r="E122" i="5"/>
  <c r="D120" i="5"/>
  <c r="D119" i="5"/>
  <c r="D116" i="5"/>
  <c r="D111" i="5"/>
  <c r="D110" i="5" s="1"/>
  <c r="D109" i="5" s="1"/>
  <c r="F110" i="5"/>
  <c r="F109" i="5" s="1"/>
  <c r="E110" i="5"/>
  <c r="E109" i="5" s="1"/>
  <c r="D104" i="5"/>
  <c r="D101" i="5" s="1"/>
  <c r="F100" i="5"/>
  <c r="F99" i="5" s="1"/>
  <c r="E100" i="5"/>
  <c r="E99" i="5" s="1"/>
  <c r="D97" i="5"/>
  <c r="D96" i="5"/>
  <c r="D95" i="5"/>
  <c r="F94" i="5"/>
  <c r="F93" i="5" s="1"/>
  <c r="F92" i="5" s="1"/>
  <c r="E94" i="5"/>
  <c r="E93" i="5" s="1"/>
  <c r="E92" i="5" s="1"/>
  <c r="D90" i="5"/>
  <c r="D89" i="5"/>
  <c r="F88" i="5"/>
  <c r="F86" i="5" s="1"/>
  <c r="F85" i="5" s="1"/>
  <c r="E88" i="5"/>
  <c r="E86" i="5" s="1"/>
  <c r="E85" i="5" s="1"/>
  <c r="D83" i="5"/>
  <c r="D82" i="5"/>
  <c r="F81" i="5"/>
  <c r="F80" i="5" s="1"/>
  <c r="F79" i="5" s="1"/>
  <c r="E81" i="5"/>
  <c r="E80" i="5" s="1"/>
  <c r="E79" i="5" s="1"/>
  <c r="D77" i="5"/>
  <c r="D76" i="5"/>
  <c r="F75" i="5"/>
  <c r="F74" i="5" s="1"/>
  <c r="F73" i="5" s="1"/>
  <c r="E75" i="5"/>
  <c r="E74" i="5" s="1"/>
  <c r="E73" i="5" s="1"/>
  <c r="D71" i="5"/>
  <c r="D70" i="5"/>
  <c r="F69" i="5"/>
  <c r="F68" i="5" s="1"/>
  <c r="F67" i="5" s="1"/>
  <c r="E69" i="5"/>
  <c r="F64" i="5"/>
  <c r="F63" i="5" s="1"/>
  <c r="F62" i="5" s="1"/>
  <c r="D60" i="5"/>
  <c r="D59" i="5"/>
  <c r="F58" i="5"/>
  <c r="F57" i="5" s="1"/>
  <c r="F56" i="5" s="1"/>
  <c r="E58" i="5"/>
  <c r="E57" i="5" s="1"/>
  <c r="E56" i="5" s="1"/>
  <c r="D54" i="5"/>
  <c r="D53" i="5"/>
  <c r="F52" i="5"/>
  <c r="F51" i="5" s="1"/>
  <c r="F50" i="5" s="1"/>
  <c r="E52" i="5"/>
  <c r="D48" i="5"/>
  <c r="D47" i="5"/>
  <c r="F46" i="5"/>
  <c r="F45" i="5" s="1"/>
  <c r="F44" i="5" s="1"/>
  <c r="E46" i="5"/>
  <c r="D42" i="5"/>
  <c r="F40" i="5"/>
  <c r="D38" i="5"/>
  <c r="D37" i="5"/>
  <c r="F36" i="5"/>
  <c r="E36" i="5"/>
  <c r="D30" i="5"/>
  <c r="F29" i="5"/>
  <c r="F28" i="5" s="1"/>
  <c r="F27" i="5" s="1"/>
  <c r="E29" i="5"/>
  <c r="E28" i="5" s="1"/>
  <c r="E27" i="5" s="1"/>
  <c r="D25" i="5"/>
  <c r="F24" i="5"/>
  <c r="E24" i="5"/>
  <c r="E23" i="5" s="1"/>
  <c r="F21" i="5"/>
  <c r="E21" i="5"/>
  <c r="F19" i="5"/>
  <c r="E19" i="5"/>
  <c r="E230" i="4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F162" i="4" s="1"/>
  <c r="J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H142" i="4"/>
  <c r="H138" i="4" s="1"/>
  <c r="G142" i="4"/>
  <c r="G138" i="4" s="1"/>
  <c r="F142" i="4"/>
  <c r="E142" i="4"/>
  <c r="E140" i="4"/>
  <c r="E139" i="4" s="1"/>
  <c r="E138" i="4" s="1"/>
  <c r="F139" i="4"/>
  <c r="F138" i="4" s="1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J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L10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L198" i="3"/>
  <c r="K198" i="3"/>
  <c r="J198" i="3"/>
  <c r="I198" i="3"/>
  <c r="H198" i="3"/>
  <c r="G198" i="3"/>
  <c r="F198" i="3"/>
  <c r="E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I167" i="3" s="1"/>
  <c r="G175" i="3"/>
  <c r="D175" i="3"/>
  <c r="D171" i="3"/>
  <c r="E169" i="3"/>
  <c r="E168" i="3" s="1"/>
  <c r="H168" i="3"/>
  <c r="G168" i="3"/>
  <c r="D168" i="3"/>
  <c r="K167" i="3"/>
  <c r="E165" i="3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H159" i="3"/>
  <c r="H158" i="3" s="1"/>
  <c r="G159" i="3"/>
  <c r="G158" i="3" s="1"/>
  <c r="D159" i="3"/>
  <c r="D158" i="3" s="1"/>
  <c r="J158" i="3"/>
  <c r="I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H147" i="3"/>
  <c r="H146" i="3" s="1"/>
  <c r="G147" i="3"/>
  <c r="G146" i="3" s="1"/>
  <c r="F147" i="3"/>
  <c r="F146" i="3" s="1"/>
  <c r="E147" i="3"/>
  <c r="D147" i="3"/>
  <c r="L146" i="3"/>
  <c r="K146" i="3"/>
  <c r="J146" i="3"/>
  <c r="I146" i="3"/>
  <c r="E146" i="3"/>
  <c r="D146" i="3"/>
  <c r="E143" i="3"/>
  <c r="H142" i="3"/>
  <c r="H138" i="3" s="1"/>
  <c r="G142" i="3"/>
  <c r="G138" i="3" s="1"/>
  <c r="F142" i="3"/>
  <c r="E142" i="3"/>
  <c r="E140" i="3"/>
  <c r="F139" i="3"/>
  <c r="E139" i="3"/>
  <c r="E138" i="3" s="1"/>
  <c r="L138" i="3"/>
  <c r="K138" i="3"/>
  <c r="J138" i="3"/>
  <c r="I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G113" i="3"/>
  <c r="E111" i="3"/>
  <c r="E110" i="3" s="1"/>
  <c r="F110" i="3"/>
  <c r="F104" i="3" s="1"/>
  <c r="E108" i="3"/>
  <c r="E107" i="3"/>
  <c r="E106" i="3"/>
  <c r="E105" i="3" s="1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E99" i="3" s="1"/>
  <c r="I99" i="3"/>
  <c r="H99" i="3"/>
  <c r="H98" i="3" s="1"/>
  <c r="G99" i="3"/>
  <c r="G98" i="3" s="1"/>
  <c r="F99" i="3"/>
  <c r="F98" i="3" s="1"/>
  <c r="D99" i="3"/>
  <c r="D98" i="3" s="1"/>
  <c r="L98" i="3"/>
  <c r="J98" i="3"/>
  <c r="I98" i="3"/>
  <c r="E96" i="3"/>
  <c r="E95" i="3" s="1"/>
  <c r="H95" i="3"/>
  <c r="F95" i="3"/>
  <c r="E93" i="3"/>
  <c r="E92" i="3"/>
  <c r="E91" i="3"/>
  <c r="E90" i="3" s="1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I78" i="3" s="1"/>
  <c r="H79" i="3"/>
  <c r="H78" i="3" s="1"/>
  <c r="G79" i="3"/>
  <c r="G78" i="3" s="1"/>
  <c r="F79" i="3"/>
  <c r="F78" i="3" s="1"/>
  <c r="D79" i="3"/>
  <c r="D78" i="3" s="1"/>
  <c r="J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J67" i="3"/>
  <c r="J66" i="3" s="1"/>
  <c r="I67" i="3"/>
  <c r="H67" i="3"/>
  <c r="H66" i="3" s="1"/>
  <c r="G67" i="3"/>
  <c r="G66" i="3" s="1"/>
  <c r="E67" i="3"/>
  <c r="I66" i="3"/>
  <c r="F66" i="3"/>
  <c r="D66" i="3"/>
  <c r="E64" i="3"/>
  <c r="E63" i="3" s="1"/>
  <c r="I63" i="3"/>
  <c r="H63" i="3"/>
  <c r="H59" i="3" s="1"/>
  <c r="F63" i="3"/>
  <c r="D63" i="3"/>
  <c r="D59" i="3" s="1"/>
  <c r="E61" i="3"/>
  <c r="F60" i="3"/>
  <c r="E60" i="3"/>
  <c r="J59" i="3"/>
  <c r="I59" i="3"/>
  <c r="G59" i="3"/>
  <c r="E57" i="3"/>
  <c r="E56" i="3" s="1"/>
  <c r="H56" i="3"/>
  <c r="H55" i="3" s="1"/>
  <c r="F56" i="3"/>
  <c r="D56" i="3"/>
  <c r="D55" i="3" s="1"/>
  <c r="J55" i="3"/>
  <c r="I55" i="3"/>
  <c r="G55" i="3"/>
  <c r="F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I10" i="3" s="1"/>
  <c r="H11" i="3"/>
  <c r="G11" i="3"/>
  <c r="G10" i="3" s="1"/>
  <c r="F11" i="3"/>
  <c r="D11" i="3"/>
  <c r="D10" i="3" s="1"/>
  <c r="F113" i="4" l="1"/>
  <c r="E98" i="3"/>
  <c r="E212" i="3"/>
  <c r="E225" i="4"/>
  <c r="E163" i="3"/>
  <c r="G204" i="4"/>
  <c r="D75" i="5"/>
  <c r="D74" i="5" s="1"/>
  <c r="D73" i="5" s="1"/>
  <c r="D122" i="5"/>
  <c r="E51" i="3"/>
  <c r="J167" i="3"/>
  <c r="F212" i="3"/>
  <c r="F82" i="4"/>
  <c r="F8" i="4" s="1"/>
  <c r="L113" i="4"/>
  <c r="D113" i="4"/>
  <c r="E209" i="4"/>
  <c r="E20" i="3"/>
  <c r="F138" i="3"/>
  <c r="E105" i="4"/>
  <c r="E130" i="4"/>
  <c r="G167" i="4"/>
  <c r="G8" i="4" s="1"/>
  <c r="J167" i="4"/>
  <c r="D21" i="5"/>
  <c r="D58" i="5"/>
  <c r="D57" i="5" s="1"/>
  <c r="D56" i="5" s="1"/>
  <c r="D88" i="5"/>
  <c r="D86" i="5" s="1"/>
  <c r="D85" i="5" s="1"/>
  <c r="D100" i="5"/>
  <c r="D99" i="5" s="1"/>
  <c r="D134" i="5"/>
  <c r="D133" i="5" s="1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E113" i="4" s="1"/>
  <c r="H82" i="3"/>
  <c r="E82" i="3" s="1"/>
  <c r="L113" i="3"/>
  <c r="E78" i="3"/>
  <c r="F207" i="3"/>
  <c r="E228" i="3"/>
  <c r="F10" i="4"/>
  <c r="E99" i="4"/>
  <c r="K8" i="4"/>
  <c r="E154" i="4"/>
  <c r="L167" i="4"/>
  <c r="E41" i="3"/>
  <c r="E45" i="4"/>
  <c r="H37" i="3"/>
  <c r="E37" i="3" s="1"/>
  <c r="H10" i="4"/>
  <c r="E158" i="4"/>
  <c r="D115" i="5"/>
  <c r="D114" i="5" s="1"/>
  <c r="D18" i="5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D8" i="4" s="1"/>
  <c r="E46" i="4"/>
  <c r="E55" i="4"/>
  <c r="E59" i="4"/>
  <c r="E66" i="4"/>
  <c r="E83" i="4"/>
  <c r="D167" i="4"/>
  <c r="F33" i="5"/>
  <c r="F32" i="5" s="1"/>
  <c r="E138" i="5"/>
  <c r="I8" i="3"/>
  <c r="E104" i="3"/>
  <c r="E51" i="4"/>
  <c r="E175" i="4"/>
  <c r="E167" i="4" s="1"/>
  <c r="E66" i="3"/>
  <c r="K8" i="3"/>
  <c r="F167" i="3"/>
  <c r="H167" i="3"/>
  <c r="G207" i="3"/>
  <c r="G8" i="3" s="1"/>
  <c r="J10" i="4"/>
  <c r="J8" i="4" s="1"/>
  <c r="E29" i="4"/>
  <c r="E163" i="4"/>
  <c r="F113" i="5"/>
  <c r="D138" i="5"/>
  <c r="D29" i="5"/>
  <c r="D28" i="5" s="1"/>
  <c r="D27" i="5" s="1"/>
  <c r="D81" i="5"/>
  <c r="D80" i="5" s="1"/>
  <c r="D79" i="5" s="1"/>
  <c r="D94" i="5"/>
  <c r="D93" i="5" s="1"/>
  <c r="D92" i="5" s="1"/>
  <c r="D46" i="5"/>
  <c r="E45" i="5"/>
  <c r="D45" i="5" s="1"/>
  <c r="D44" i="5" s="1"/>
  <c r="E70" i="3"/>
  <c r="E55" i="3"/>
  <c r="E11" i="3"/>
  <c r="E78" i="4"/>
  <c r="E104" i="4"/>
  <c r="E68" i="5"/>
  <c r="E67" i="5" s="1"/>
  <c r="D69" i="5"/>
  <c r="D68" i="5" s="1"/>
  <c r="D67" i="5" s="1"/>
  <c r="F10" i="3"/>
  <c r="J10" i="3"/>
  <c r="J8" i="3" s="1"/>
  <c r="E117" i="3"/>
  <c r="E113" i="3" s="1"/>
  <c r="H37" i="4"/>
  <c r="E37" i="4" s="1"/>
  <c r="L8" i="4"/>
  <c r="D36" i="5"/>
  <c r="E64" i="5"/>
  <c r="E63" i="5" s="1"/>
  <c r="E62" i="5" s="1"/>
  <c r="D65" i="5"/>
  <c r="D64" i="5" s="1"/>
  <c r="D63" i="5" s="1"/>
  <c r="D62" i="5" s="1"/>
  <c r="E70" i="4"/>
  <c r="E162" i="4"/>
  <c r="I167" i="4"/>
  <c r="F23" i="5"/>
  <c r="D23" i="5" s="1"/>
  <c r="D24" i="5"/>
  <c r="E51" i="5"/>
  <c r="E50" i="5" s="1"/>
  <c r="D52" i="5"/>
  <c r="D51" i="5" s="1"/>
  <c r="D50" i="5" s="1"/>
  <c r="E158" i="3"/>
  <c r="E20" i="4"/>
  <c r="I10" i="4"/>
  <c r="E154" i="3"/>
  <c r="D167" i="3"/>
  <c r="D8" i="3" s="1"/>
  <c r="E41" i="4"/>
  <c r="E74" i="4"/>
  <c r="E98" i="4"/>
  <c r="D19" i="5"/>
  <c r="F16" i="5"/>
  <c r="E40" i="5"/>
  <c r="D40" i="5" s="1"/>
  <c r="D41" i="5"/>
  <c r="F138" i="5"/>
  <c r="E113" i="5"/>
  <c r="E82" i="4" l="1"/>
  <c r="D113" i="5"/>
  <c r="D108" i="5" s="1"/>
  <c r="D106" i="5" s="1"/>
  <c r="L8" i="3"/>
  <c r="E44" i="5"/>
  <c r="E108" i="5"/>
  <c r="E106" i="5" s="1"/>
  <c r="H8" i="4"/>
  <c r="F108" i="5"/>
  <c r="F106" i="5" s="1"/>
  <c r="H8" i="3"/>
  <c r="E207" i="3"/>
  <c r="I8" i="4"/>
  <c r="E33" i="5"/>
  <c r="E32" i="5" s="1"/>
  <c r="D16" i="5"/>
  <c r="D33" i="5"/>
  <c r="D32" i="5" s="1"/>
  <c r="E16" i="5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<sst xmlns="http://schemas.openxmlformats.org/spreadsheetml/2006/main" count="607" uniqueCount="257">
  <si>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</si>
  <si>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</si>
  <si>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</si>
  <si>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</si>
  <si>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</si>
  <si>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</si>
  <si>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</si>
  <si>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</si>
  <si>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</si>
  <si>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</si>
  <si>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</si>
  <si>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</si>
  <si>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</si>
  <si>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</si>
  <si>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</si>
  <si>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</si>
  <si>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</si>
  <si>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</si>
  <si>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</si>
  <si>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</si>
  <si>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</si>
  <si>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</si>
  <si>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</si>
  <si>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</si>
  <si>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</si>
  <si>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</si>
  <si>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</si>
  <si>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</si>
  <si>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</si>
  <si>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</si>
  <si>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</si>
  <si>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</si>
  <si>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</si>
  <si>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</si>
  <si>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</si>
  <si>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</si>
  <si>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</si>
  <si>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</si>
  <si>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</si>
  <si>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</si>
  <si>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</si>
  <si>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</si>
  <si>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</si>
  <si>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</si>
  <si>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</si>
  <si>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</si>
  <si>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</si>
  <si>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</si>
  <si>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</si>
  <si>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</si>
  <si>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</si>
  <si>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</si>
  <si>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</si>
  <si>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</si>
  <si>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</si>
  <si>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</si>
  <si>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</si>
  <si>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</si>
  <si>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</si>
  <si>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</si>
  <si>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</si>
  <si>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</si>
  <si>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</si>
  <si>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</si>
  <si>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</si>
  <si>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</si>
  <si>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</si>
  <si>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</si>
  <si>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</si>
  <si>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</si>
  <si>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</si>
  <si>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</si>
  <si>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</si>
  <si>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</si>
  <si>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</si>
  <si>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</si>
  <si>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</si>
  <si>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</si>
  <si>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</si>
  <si>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</si>
  <si>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</si>
  <si>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</si>
  <si>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</si>
  <si>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</si>
  <si>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</si>
  <si>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</si>
  <si>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</si>
  <si>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</si>
  <si>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</si>
  <si>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</si>
  <si>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</si>
  <si>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</si>
  <si>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</si>
  <si>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</si>
  <si>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</si>
  <si>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</si>
  <si>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</si>
  <si>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</si>
  <si>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</si>
  <si>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</si>
  <si>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</si>
  <si>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</si>
  <si>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</si>
  <si>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</si>
  <si>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</si>
  <si>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</si>
  <si>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</si>
  <si>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</si>
  <si>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</si>
  <si>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</si>
  <si>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</si>
  <si>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</si>
  <si>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</si>
  <si>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</si>
  <si>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</si>
  <si>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</si>
  <si>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</si>
  <si>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</si>
  <si>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</si>
  <si>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</si>
  <si>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</si>
  <si>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</si>
  <si>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</si>
  <si>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</si>
  <si>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</si>
  <si>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</si>
  <si>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</si>
  <si>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</si>
  <si>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</si>
  <si>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</si>
  <si>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</si>
  <si>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</si>
  <si>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</si>
  <si>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</si>
  <si>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</si>
  <si>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</si>
  <si>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</si>
  <si>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</si>
  <si>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</si>
  <si>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</si>
  <si>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Wydz. Spraw Obywatelskich i Cudzoziemców ZUW</t>
  </si>
  <si>
    <t>Cmentarze</t>
  </si>
  <si>
    <t>Urzędy wojewódzkie (dowody osobiste)</t>
  </si>
  <si>
    <t>(w podziale na dysponentów)</t>
  </si>
  <si>
    <t>w tys. zł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</si>
  <si>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</si>
  <si>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</si>
  <si>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</si>
  <si>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</si>
  <si>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</si>
  <si>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</si>
  <si>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</si>
  <si>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</si>
  <si>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</si>
  <si>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</si>
  <si>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</si>
  <si>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</si>
  <si>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</si>
  <si>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</si>
  <si>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</si>
  <si>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</si>
  <si>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</si>
  <si>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</si>
  <si>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</si>
  <si>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</si>
  <si>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</si>
  <si>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</si>
  <si>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</si>
  <si>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</si>
  <si>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</si>
  <si>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</si>
  <si>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</si>
  <si>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</si>
  <si>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</si>
  <si>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</si>
  <si>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</si>
  <si>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</si>
  <si>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</si>
  <si>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</si>
  <si>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</si>
  <si>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</si>
  <si>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</si>
  <si>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</si>
  <si>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</si>
  <si>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</si>
  <si>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</si>
  <si>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</si>
  <si>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</si>
  <si>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</si>
  <si>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</si>
  <si>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</si>
  <si>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</si>
  <si>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</si>
  <si>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</si>
  <si>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</si>
  <si>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</si>
  <si>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</si>
  <si>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</si>
  <si>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</si>
  <si>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</si>
  <si>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</si>
  <si>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</si>
  <si>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</si>
  <si>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</si>
  <si>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Wyszczególnienie</t>
  </si>
  <si>
    <t xml:space="preserve">Wynagrodzenie </t>
  </si>
  <si>
    <t>w tym</t>
  </si>
  <si>
    <t>wynagr. łącznie z podwyżkami</t>
  </si>
  <si>
    <t>dodatkowe wynagr. roczne</t>
  </si>
  <si>
    <t xml:space="preserve">O G Ó Ł E M </t>
  </si>
  <si>
    <t xml:space="preserve"> - członkowie korpusu służby cywilnej </t>
  </si>
  <si>
    <t xml:space="preserve"> - osoby zajmujące kierown.stanow.państwowe</t>
  </si>
  <si>
    <t xml:space="preserve"> - osoby nieobjęte mnożnikowymi systemami wynagr.</t>
  </si>
  <si>
    <t xml:space="preserve"> - żołnierze zawodowi i funkcjonariusze</t>
  </si>
  <si>
    <t>Państwowa Straż Rybacka    (osoby nieobj.mnożnik.syst. wynagr.)</t>
  </si>
  <si>
    <t>Inspekcja Jakości Handl. Art. Rolno-Spożywczych</t>
  </si>
  <si>
    <t>z tego:     - korpus służby cywilnej</t>
  </si>
  <si>
    <t>Wojewódzki Inspektorat Weterynarii w Szczecinie</t>
  </si>
  <si>
    <t>Zwalczanie chorób zakaźnych zwierząt oraz badania monitoringowe pozostałości chemicznych i biologicznych w tkankach zwierząt i produktach pochodzenia zwierzęcego</t>
  </si>
  <si>
    <t xml:space="preserve">              - osoby nieobj.mnożnik.syst.wynagr.</t>
  </si>
  <si>
    <t>Inspekcja Ochrony Roślin i Nasiennictwa</t>
  </si>
  <si>
    <t>Wojewódzki Inspektorat Inspekcji Handlowej w Szczecinie</t>
  </si>
  <si>
    <t xml:space="preserve">Handel </t>
  </si>
  <si>
    <t>Wojewódzki Inspektorat Inspekcji Transportu Drogowego w Szczecinie</t>
  </si>
  <si>
    <t>Wojewódzki Inspektorat Inspekcji Sanitarnej</t>
  </si>
  <si>
    <t>Wojewódzki Inspektorat Farmaceutyczny w Szczecinie</t>
  </si>
  <si>
    <t>Wojewódzki Inspektorat Ochrony Środowiska w Szczecinie</t>
  </si>
  <si>
    <t>z tego:    - korpus służby cywilnej</t>
  </si>
  <si>
    <t xml:space="preserve">             - osoby nieobj.mnożnik.syst.wynagr.</t>
  </si>
  <si>
    <t>Kuratoria Oświaty</t>
  </si>
  <si>
    <t>Wojewódzki Urząd Ochrony Zabytków w Szczecinie</t>
  </si>
  <si>
    <t>Komenda Wojewódzka Państwowej Straży Pożarnej w Szczecinie</t>
  </si>
  <si>
    <t>Komendy wojewódzkie PSP</t>
  </si>
  <si>
    <t xml:space="preserve">              - funkcjonariusze</t>
  </si>
  <si>
    <t>Wojewódzki Inspektorat Nadzoru Budowlanego w Szczecinie</t>
  </si>
  <si>
    <t xml:space="preserve">Zachodniopomorski Urząd Wojewódzki </t>
  </si>
  <si>
    <t>Biuro Organizacji i Kadr</t>
  </si>
  <si>
    <t>Urzędy wojewódzkie, z tego:</t>
  </si>
  <si>
    <t xml:space="preserve"> - korpus służby cywilnej </t>
  </si>
  <si>
    <t xml:space="preserve">   w tym: PO PT 2014-2020</t>
  </si>
  <si>
    <t>System powiadomiania ratunkowego</t>
  </si>
  <si>
    <t>System Wspomagania Dowodzenia Państowego Ratownictwa Medycznego</t>
  </si>
  <si>
    <t xml:space="preserve">                  w tym: PO IiŚ (PT) 2014-2020</t>
  </si>
  <si>
    <t>z tego:   - korpus służby cywilnej:</t>
  </si>
  <si>
    <t xml:space="preserve"> - osoby nieobj.mnożnik.syst.wynagr.</t>
  </si>
  <si>
    <t>Wynagrodzenia w państwowych jednostkach budżetowych na 2021 r.</t>
  </si>
  <si>
    <t>Działalność dyspozytorni medycznych</t>
  </si>
  <si>
    <t xml:space="preserve">Zespoły d/s orzekania o stopniu niepełnosprawności  </t>
  </si>
  <si>
    <t xml:space="preserve">              FBW</t>
  </si>
  <si>
    <t xml:space="preserve">              FAMI</t>
  </si>
  <si>
    <t>Wojewódzki Inspektorat Inspekcji Ochrony Roślin i Nasiennictwa                               w Koszalinie</t>
  </si>
  <si>
    <t>Wojewódzki  Inspektorat Jakości Handlowej Artykułów Rolno-Spożywczych                    w Szczecinie</t>
  </si>
  <si>
    <t xml:space="preserve">Wojewody Zachodniopomorskiego </t>
  </si>
  <si>
    <t>Załącznik Nr 12 do</t>
  </si>
  <si>
    <t>według ustawy budżetowej na 2021 rok</t>
  </si>
  <si>
    <t>zarządzenia Nr            29   /2021</t>
  </si>
  <si>
    <t>z dnia              16.02.2021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</si>
</sst>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b/>
      <sz val="11"/>
      <name val="Arimo"/>
    </font>
    <font>
      <sz val="5"/>
      <name val="Arimo"/>
    </font>
    <font>
      <b/>
      <sz val="12"/>
      <name val="Arimo"/>
    </font>
    <font>
      <i/>
      <sz val="10"/>
      <name val="Arimo"/>
    </font>
    <font>
      <sz val="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mo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mo"/>
    </font>
    <font>
      <b/>
      <sz val="10"/>
      <color rgb="FFFF0000"/>
      <name val="Arimo"/>
      <charset val="238"/>
    </font>
    <font>
      <sz val="10"/>
      <color rgb="FFFF0000"/>
      <name val="Arimo"/>
      <charset val="238"/>
    </font>
    <font>
      <sz val="10"/>
      <color theme="1"/>
      <name val="Arimo"/>
      <charset val="238"/>
    </font>
    <font>
      <b/>
      <sz val="10"/>
      <color theme="1"/>
      <name val="Arimo"/>
      <charset val="238"/>
    </font>
    <font>
      <i/>
      <sz val="10"/>
      <color theme="1"/>
      <name val="Arimo"/>
    </font>
    <font>
      <sz val="10"/>
      <color theme="1"/>
      <name val="Arimo"/>
    </font>
    <font>
      <i/>
      <sz val="10"/>
      <color theme="1"/>
      <name val="Arimo"/>
      <charset val="238"/>
    </font>
    <font>
      <sz val="1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31" fillId="0" borderId="11"/>
  </cellStyleXfs>
  <cellXfs count="237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/>
    <xf numFmtId="3" fontId="4" fillId="0" borderId="8" xfId="0" applyNumberFormat="1" applyFont="1" applyBorder="1" applyAlignment="1"/>
    <xf numFmtId="4" fontId="4" fillId="0" borderId="0" xfId="0" applyNumberFormat="1" applyFont="1" applyAlignment="1"/>
    <xf numFmtId="0" fontId="4" fillId="0" borderId="0" xfId="0" applyFont="1" applyAlignme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/>
    <xf numFmtId="3" fontId="4" fillId="0" borderId="9" xfId="0" applyNumberFormat="1" applyFont="1" applyBorder="1" applyAlignment="1"/>
    <xf numFmtId="3" fontId="5" fillId="0" borderId="9" xfId="0" applyNumberFormat="1" applyFont="1" applyBorder="1" applyAlignment="1"/>
    <xf numFmtId="3" fontId="4" fillId="0" borderId="5" xfId="0" applyNumberFormat="1" applyFont="1" applyBorder="1" applyAlignment="1"/>
    <xf numFmtId="3" fontId="1" fillId="0" borderId="10" xfId="0" applyNumberFormat="1" applyFont="1" applyBorder="1" applyAlignment="1"/>
    <xf numFmtId="3" fontId="4" fillId="0" borderId="0" xfId="0" applyNumberFormat="1" applyFont="1" applyAlignment="1"/>
    <xf numFmtId="0" fontId="4" fillId="2" borderId="10" xfId="0" applyFont="1" applyFill="1" applyBorder="1" applyAlignment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 applyAlignment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 applyAlignment="1"/>
    <xf numFmtId="3" fontId="8" fillId="0" borderId="10" xfId="0" applyNumberFormat="1" applyFont="1" applyBorder="1" applyAlignment="1">
      <alignment wrapText="1"/>
    </xf>
    <xf numFmtId="0" fontId="7" fillId="0" borderId="0" xfId="0" applyFont="1" applyAlignme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 applyAlignment="1"/>
    <xf numFmtId="3" fontId="7" fillId="3" borderId="10" xfId="0" applyNumberFormat="1" applyFont="1" applyFill="1" applyBorder="1" applyAlignment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 applyAlignment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 applyAlignment="1"/>
    <xf numFmtId="3" fontId="8" fillId="3" borderId="10" xfId="0" applyNumberFormat="1" applyFont="1" applyFill="1" applyBorder="1" applyAlignment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 applyAlignment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 applyAlignment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 applyAlignment="1"/>
    <xf numFmtId="3" fontId="6" fillId="2" borderId="10" xfId="0" applyNumberFormat="1" applyFont="1" applyFill="1" applyBorder="1" applyAlignment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 applyAlignme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 applyAlignment="1"/>
    <xf numFmtId="0" fontId="4" fillId="2" borderId="13" xfId="0" applyFont="1" applyFill="1" applyBorder="1" applyAlignment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 applyAlignment="1"/>
    <xf numFmtId="0" fontId="7" fillId="3" borderId="15" xfId="0" applyFont="1" applyFill="1" applyBorder="1" applyAlignment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 applyAlignment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 applyAlignment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 applyAlignment="1"/>
    <xf numFmtId="3" fontId="9" fillId="0" borderId="10" xfId="0" applyNumberFormat="1" applyFont="1" applyBorder="1" applyAlignment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/>
    <xf numFmtId="3" fontId="1" fillId="0" borderId="5" xfId="0" applyNumberFormat="1" applyFont="1" applyBorder="1" applyAlignment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 applyAlignment="1"/>
    <xf numFmtId="0" fontId="8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 applyAlignment="1"/>
    <xf numFmtId="0" fontId="4" fillId="3" borderId="11" xfId="0" applyFont="1" applyFill="1" applyBorder="1" applyAlignment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 applyAlignment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 applyAlignment="1"/>
    <xf numFmtId="3" fontId="1" fillId="0" borderId="17" xfId="0" applyNumberFormat="1" applyFont="1" applyBorder="1" applyAlignment="1">
      <alignment wrapText="1"/>
    </xf>
    <xf numFmtId="3" fontId="7" fillId="0" borderId="0" xfId="0" applyNumberFormat="1" applyFont="1" applyAlignment="1">
      <alignment horizontal="right"/>
    </xf>
    <xf numFmtId="3" fontId="7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3" fontId="7" fillId="0" borderId="7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0" fontId="16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6" fillId="0" borderId="7" xfId="0" applyFont="1" applyBorder="1" applyAlignment="1"/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7" xfId="0" applyFont="1" applyFill="1" applyBorder="1" applyAlignment="1"/>
    <xf numFmtId="0" fontId="7" fillId="0" borderId="7" xfId="0" applyFont="1" applyBorder="1" applyAlignment="1"/>
    <xf numFmtId="0" fontId="16" fillId="2" borderId="7" xfId="0" applyFont="1" applyFill="1" applyBorder="1" applyAlignment="1">
      <alignment horizontal="center"/>
    </xf>
    <xf numFmtId="3" fontId="18" fillId="0" borderId="0" xfId="0" applyNumberFormat="1" applyFont="1" applyAlignment="1"/>
    <xf numFmtId="0" fontId="18" fillId="2" borderId="7" xfId="0" applyFont="1" applyFill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7" xfId="0" applyFont="1" applyBorder="1" applyAlignment="1"/>
    <xf numFmtId="0" fontId="18" fillId="0" borderId="0" xfId="0" applyFont="1" applyAlignment="1"/>
    <xf numFmtId="0" fontId="18" fillId="0" borderId="0" xfId="0" applyFont="1" applyAlignment="1">
      <alignment horizontal="center"/>
    </xf>
    <xf numFmtId="3" fontId="20" fillId="0" borderId="7" xfId="0" applyNumberFormat="1" applyFont="1" applyBorder="1" applyAlignment="1">
      <alignment horizontal="center" vertical="center" wrapText="1"/>
    </xf>
    <xf numFmtId="3" fontId="15" fillId="0" borderId="7" xfId="0" applyNumberFormat="1" applyFont="1" applyBorder="1" applyAlignment="1"/>
    <xf numFmtId="3" fontId="4" fillId="0" borderId="7" xfId="0" applyNumberFormat="1" applyFont="1" applyBorder="1" applyAlignment="1"/>
    <xf numFmtId="0" fontId="7" fillId="0" borderId="7" xfId="0" applyFont="1" applyBorder="1" applyAlignment="1">
      <alignment horizontal="center" vertical="top"/>
    </xf>
    <xf numFmtId="0" fontId="7" fillId="0" borderId="7" xfId="0" applyFont="1" applyBorder="1" applyAlignment="1">
      <alignment wrapText="1"/>
    </xf>
    <xf numFmtId="0" fontId="4" fillId="0" borderId="7" xfId="0" applyFont="1" applyBorder="1" applyAlignment="1"/>
    <xf numFmtId="0" fontId="19" fillId="0" borderId="7" xfId="0" applyFont="1" applyBorder="1" applyAlignment="1">
      <alignment horizontal="center"/>
    </xf>
    <xf numFmtId="0" fontId="19" fillId="0" borderId="7" xfId="0" applyFont="1" applyBorder="1" applyAlignment="1"/>
    <xf numFmtId="0" fontId="18" fillId="0" borderId="7" xfId="0" applyFont="1" applyBorder="1" applyAlignment="1">
      <alignment horizontal="center" vertical="top"/>
    </xf>
    <xf numFmtId="0" fontId="21" fillId="0" borderId="0" xfId="0" applyFont="1" applyAlignment="1">
      <alignment horizontal="right"/>
    </xf>
    <xf numFmtId="0" fontId="1" fillId="0" borderId="7" xfId="0" applyFont="1" applyBorder="1" applyAlignment="1">
      <alignment horizontal="left"/>
    </xf>
    <xf numFmtId="0" fontId="18" fillId="0" borderId="0" xfId="0" applyFont="1" applyAlignment="1"/>
    <xf numFmtId="0" fontId="1" fillId="0" borderId="7" xfId="0" applyFont="1" applyBorder="1" applyAlignment="1"/>
    <xf numFmtId="0" fontId="1" fillId="0" borderId="0" xfId="0" quotePrefix="1" applyFont="1" applyAlignment="1"/>
    <xf numFmtId="0" fontId="1" fillId="3" borderId="7" xfId="0" applyFont="1" applyFill="1" applyBorder="1" applyAlignment="1"/>
    <xf numFmtId="0" fontId="1" fillId="3" borderId="7" xfId="0" applyFont="1" applyFill="1" applyBorder="1" applyAlignment="1">
      <alignment horizontal="left" wrapText="1"/>
    </xf>
    <xf numFmtId="0" fontId="1" fillId="0" borderId="7" xfId="0" applyFont="1" applyBorder="1" applyAlignment="1">
      <alignment wrapText="1"/>
    </xf>
    <xf numFmtId="0" fontId="18" fillId="0" borderId="0" xfId="0" applyFont="1" applyAlignment="1"/>
    <xf numFmtId="3" fontId="9" fillId="5" borderId="7" xfId="0" applyNumberFormat="1" applyFont="1" applyFill="1" applyBorder="1" applyAlignment="1"/>
    <xf numFmtId="3" fontId="25" fillId="0" borderId="7" xfId="0" applyNumberFormat="1" applyFont="1" applyBorder="1" applyAlignment="1"/>
    <xf numFmtId="3" fontId="25" fillId="3" borderId="7" xfId="0" applyNumberFormat="1" applyFont="1" applyFill="1" applyBorder="1" applyAlignment="1"/>
    <xf numFmtId="3" fontId="24" fillId="0" borderId="7" xfId="0" applyNumberFormat="1" applyFont="1" applyBorder="1" applyAlignment="1"/>
    <xf numFmtId="0" fontId="18" fillId="0" borderId="0" xfId="0" applyFont="1" applyAlignment="1"/>
    <xf numFmtId="3" fontId="23" fillId="2" borderId="7" xfId="0" applyNumberFormat="1" applyFont="1" applyFill="1" applyBorder="1" applyAlignment="1">
      <alignment horizontal="right"/>
    </xf>
    <xf numFmtId="3" fontId="28" fillId="0" borderId="7" xfId="0" applyNumberFormat="1" applyFont="1" applyBorder="1" applyAlignment="1">
      <alignment horizontal="right" vertical="center"/>
    </xf>
    <xf numFmtId="3" fontId="28" fillId="0" borderId="7" xfId="0" applyNumberFormat="1" applyFont="1" applyBorder="1" applyAlignment="1">
      <alignment horizontal="right"/>
    </xf>
    <xf numFmtId="3" fontId="29" fillId="0" borderId="7" xfId="0" applyNumberFormat="1" applyFont="1" applyBorder="1" applyAlignment="1">
      <alignment horizontal="right" vertical="center"/>
    </xf>
    <xf numFmtId="3" fontId="29" fillId="0" borderId="7" xfId="0" applyNumberFormat="1" applyFont="1" applyBorder="1" applyAlignment="1">
      <alignment horizontal="right"/>
    </xf>
    <xf numFmtId="3" fontId="28" fillId="0" borderId="7" xfId="0" applyNumberFormat="1" applyFont="1" applyBorder="1" applyAlignment="1"/>
    <xf numFmtId="3" fontId="29" fillId="0" borderId="7" xfId="0" applyNumberFormat="1" applyFont="1" applyBorder="1" applyAlignment="1"/>
    <xf numFmtId="3" fontId="29" fillId="4" borderId="7" xfId="0" applyNumberFormat="1" applyFont="1" applyFill="1" applyBorder="1" applyAlignment="1"/>
    <xf numFmtId="3" fontId="29" fillId="5" borderId="7" xfId="0" applyNumberFormat="1" applyFont="1" applyFill="1" applyBorder="1" applyAlignment="1"/>
    <xf numFmtId="3" fontId="27" fillId="2" borderId="7" xfId="0" applyNumberFormat="1" applyFont="1" applyFill="1" applyBorder="1" applyAlignment="1"/>
    <xf numFmtId="3" fontId="30" fillId="0" borderId="7" xfId="0" applyNumberFormat="1" applyFont="1" applyBorder="1" applyAlignment="1"/>
    <xf numFmtId="3" fontId="26" fillId="0" borderId="7" xfId="0" applyNumberFormat="1" applyFont="1" applyBorder="1" applyAlignment="1"/>
    <xf numFmtId="3" fontId="26" fillId="3" borderId="7" xfId="0" applyNumberFormat="1" applyFont="1" applyFill="1" applyBorder="1" applyAlignment="1"/>
    <xf numFmtId="3" fontId="26" fillId="4" borderId="7" xfId="0" applyNumberFormat="1" applyFont="1" applyFill="1" applyBorder="1" applyAlignment="1"/>
    <xf numFmtId="3" fontId="22" fillId="0" borderId="7" xfId="0" applyNumberFormat="1" applyFont="1" applyBorder="1" applyAlignment="1"/>
    <xf numFmtId="0" fontId="26" fillId="0" borderId="7" xfId="0" applyFont="1" applyBorder="1" applyAlignment="1"/>
    <xf numFmtId="3" fontId="27" fillId="0" borderId="7" xfId="0" applyNumberFormat="1" applyFont="1" applyBorder="1" applyAlignment="1"/>
    <xf numFmtId="0" fontId="18" fillId="0" borderId="0" xfId="0" applyFont="1" applyAlignment="1"/>
    <xf numFmtId="0" fontId="18" fillId="0" borderId="24" xfId="0" applyFont="1" applyBorder="1" applyAlignment="1">
      <alignment horizontal="center"/>
    </xf>
    <xf numFmtId="0" fontId="1" fillId="0" borderId="24" xfId="0" applyFont="1" applyBorder="1" applyAlignment="1"/>
    <xf numFmtId="3" fontId="26" fillId="0" borderId="24" xfId="0" applyNumberFormat="1" applyFont="1" applyBorder="1" applyAlignment="1"/>
    <xf numFmtId="0" fontId="4" fillId="2" borderId="7" xfId="0" applyFont="1" applyFill="1" applyBorder="1" applyAlignment="1">
      <alignment horizontal="left" wrapText="1"/>
    </xf>
    <xf numFmtId="3" fontId="0" fillId="0" borderId="0" xfId="0" applyNumberFormat="1" applyAlignment="1">
      <alignment horizontal="right"/>
    </xf>
    <xf numFmtId="3" fontId="1" fillId="0" borderId="11" xfId="1" applyNumberFormat="1" applyFont="1" applyAlignment="1">
      <alignment horizontal="right"/>
    </xf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8" fillId="0" borderId="0" xfId="0" applyFont="1" applyAlignment="1"/>
    <xf numFmtId="0" fontId="18" fillId="0" borderId="1" xfId="0" applyFont="1" applyBorder="1" applyAlignment="1">
      <alignment horizontal="center" vertical="center"/>
    </xf>
    <xf numFmtId="0" fontId="18" fillId="0" borderId="5" xfId="0" applyFont="1" applyBorder="1"/>
    <xf numFmtId="0" fontId="18" fillId="0" borderId="6" xfId="0" applyFont="1" applyBorder="1"/>
    <xf numFmtId="3" fontId="7" fillId="0" borderId="19" xfId="0" applyNumberFormat="1" applyFont="1" applyBorder="1" applyAlignment="1">
      <alignment horizontal="center" vertical="center"/>
    </xf>
    <xf numFmtId="0" fontId="18" fillId="0" borderId="20" xfId="0" applyFont="1" applyBorder="1"/>
    <xf numFmtId="0" fontId="18" fillId="0" borderId="21" xfId="0" applyFont="1" applyBorder="1"/>
    <xf numFmtId="0" fontId="18" fillId="0" borderId="22" xfId="0" applyFont="1" applyBorder="1"/>
    <xf numFmtId="0" fontId="18" fillId="0" borderId="18" xfId="0" applyFont="1" applyBorder="1"/>
    <xf numFmtId="0" fontId="18" fillId="0" borderId="23" xfId="0" applyFont="1" applyBorder="1"/>
    <xf numFmtId="3" fontId="7" fillId="0" borderId="2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4" xfId="0" applyFont="1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4140625" defaultRowHeight="15" customHeight="1" outlineLevelRow="2"/>
  <cols>
    <col min="1" max="1" width="5" customWidth="1"/>
    <col min="2" max="2" width="8.109375" customWidth="1"/>
    <col min="3" max="3" width="42" customWidth="1"/>
    <col min="4" max="4" width="9.44140625" customWidth="1"/>
    <col min="5" max="5" width="11.33203125" customWidth="1"/>
    <col min="6" max="6" width="11.109375" customWidth="1"/>
    <col min="7" max="7" width="10.44140625" customWidth="1"/>
    <col min="8" max="8" width="9.44140625" customWidth="1"/>
    <col min="9" max="9" width="10.88671875" customWidth="1"/>
    <col min="10" max="10" width="14.5546875" customWidth="1"/>
    <col min="11" max="11" width="11.109375" customWidth="1"/>
    <col min="12" max="12" width="14.6640625" customWidth="1"/>
    <col min="13" max="13" width="61.33203125" customWidth="1"/>
    <col min="14" max="14" width="12.44140625" customWidth="1"/>
    <col min="15" max="15" width="18.33203125" customWidth="1"/>
    <col min="16" max="16" width="12.6640625" customWidth="1"/>
    <col min="17" max="17" width="9.10937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21" t="s">
        <v>0</v>
      </c>
      <c r="B3" s="221" t="s">
        <v>1</v>
      </c>
      <c r="C3" s="221" t="s">
        <v>2</v>
      </c>
      <c r="D3" s="221" t="s">
        <v>3</v>
      </c>
      <c r="E3" s="221" t="s">
        <v>4</v>
      </c>
      <c r="F3" s="222" t="s">
        <v>5</v>
      </c>
      <c r="G3" s="220"/>
      <c r="H3" s="220"/>
      <c r="I3" s="220"/>
      <c r="J3" s="209"/>
      <c r="K3" s="219" t="s">
        <v>146</v>
      </c>
      <c r="L3" s="220"/>
      <c r="M3" s="209"/>
      <c r="N3" s="3"/>
      <c r="O3" s="3"/>
      <c r="P3" s="3"/>
      <c r="Q3" s="3"/>
    </row>
    <row r="4" spans="1:17" ht="12.75" customHeight="1">
      <c r="A4" s="198"/>
      <c r="B4" s="198"/>
      <c r="C4" s="198"/>
      <c r="D4" s="198"/>
      <c r="E4" s="198"/>
      <c r="F4" s="211" t="s">
        <v>6</v>
      </c>
      <c r="G4" s="211" t="s">
        <v>7</v>
      </c>
      <c r="H4" s="211" t="s">
        <v>8</v>
      </c>
      <c r="I4" s="211" t="s">
        <v>9</v>
      </c>
      <c r="J4" s="212" t="s">
        <v>10</v>
      </c>
      <c r="K4" s="216" t="s">
        <v>11</v>
      </c>
      <c r="L4" s="215" t="s">
        <v>12</v>
      </c>
      <c r="M4" s="209"/>
      <c r="N4" s="3"/>
      <c r="O4" s="3"/>
      <c r="P4" s="3"/>
      <c r="Q4" s="3"/>
    </row>
    <row r="5" spans="1:17" ht="37.5" customHeight="1">
      <c r="A5" s="198"/>
      <c r="B5" s="198"/>
      <c r="C5" s="198"/>
      <c r="D5" s="214"/>
      <c r="E5" s="214"/>
      <c r="F5" s="198"/>
      <c r="G5" s="198"/>
      <c r="H5" s="198"/>
      <c r="I5" s="198"/>
      <c r="J5" s="198"/>
      <c r="K5" s="198"/>
      <c r="L5" s="5" t="s">
        <v>13</v>
      </c>
      <c r="M5" s="213" t="s">
        <v>14</v>
      </c>
      <c r="N5" s="6"/>
      <c r="O5" s="3"/>
      <c r="P5" s="3"/>
      <c r="Q5" s="3"/>
    </row>
    <row r="6" spans="1:17" ht="13.5" customHeight="1">
      <c r="A6" s="214"/>
      <c r="B6" s="214"/>
      <c r="C6" s="214"/>
      <c r="D6" s="222" t="s">
        <v>15</v>
      </c>
      <c r="E6" s="220"/>
      <c r="F6" s="220"/>
      <c r="G6" s="220"/>
      <c r="H6" s="220"/>
      <c r="I6" s="220"/>
      <c r="J6" s="209"/>
      <c r="K6" s="208" t="s">
        <v>15</v>
      </c>
      <c r="L6" s="209"/>
      <c r="M6" s="214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08">
        <v>12</v>
      </c>
      <c r="M7" s="209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3.2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149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151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152</v>
      </c>
      <c r="N100" s="38"/>
      <c r="O100" s="38"/>
      <c r="P100" s="38"/>
      <c r="Q100" s="38"/>
    </row>
    <row r="101" spans="1:17" ht="38.25" customHeight="1" outlineLevel="2">
      <c r="A101" s="203"/>
      <c r="B101" s="203">
        <v>75411</v>
      </c>
      <c r="C101" s="204" t="s">
        <v>87</v>
      </c>
      <c r="D101" s="194">
        <v>102</v>
      </c>
      <c r="E101" s="196">
        <f>F101+G102+H102+I101+J102</f>
        <v>116493</v>
      </c>
      <c r="F101" s="194">
        <v>113993</v>
      </c>
      <c r="G101" s="194"/>
      <c r="H101" s="210"/>
      <c r="I101" s="194">
        <v>2500</v>
      </c>
      <c r="J101" s="194"/>
      <c r="K101" s="194"/>
      <c r="L101" s="194">
        <v>1222</v>
      </c>
      <c r="M101" s="37" t="s">
        <v>153</v>
      </c>
      <c r="N101" s="38"/>
      <c r="O101" s="38"/>
      <c r="P101" s="38"/>
      <c r="Q101" s="38"/>
    </row>
    <row r="102" spans="1:17" ht="66" customHeight="1" outlineLevel="2">
      <c r="A102" s="195"/>
      <c r="B102" s="195"/>
      <c r="C102" s="195"/>
      <c r="D102" s="195"/>
      <c r="E102" s="195"/>
      <c r="F102" s="195"/>
      <c r="G102" s="195"/>
      <c r="H102" s="195"/>
      <c r="I102" s="195"/>
      <c r="J102" s="195"/>
      <c r="K102" s="195"/>
      <c r="L102" s="195"/>
      <c r="M102" s="37" t="s">
        <v>154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155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161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167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168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07"/>
      <c r="B176" s="206">
        <v>75011</v>
      </c>
      <c r="C176" s="197" t="s">
        <v>128</v>
      </c>
      <c r="D176" s="199">
        <v>10800</v>
      </c>
      <c r="E176" s="217">
        <f>F182+G176+H176+I176+J176</f>
        <v>37960</v>
      </c>
      <c r="F176" s="199"/>
      <c r="G176" s="217">
        <v>75</v>
      </c>
      <c r="H176" s="218">
        <v>34984</v>
      </c>
      <c r="I176" s="217">
        <v>1674</v>
      </c>
      <c r="J176" s="217">
        <v>1227</v>
      </c>
      <c r="K176" s="217"/>
      <c r="L176" s="217">
        <v>1374</v>
      </c>
      <c r="M176" s="116" t="s">
        <v>169</v>
      </c>
      <c r="N176" s="90"/>
      <c r="O176" s="91"/>
      <c r="P176" s="49"/>
      <c r="Q176" s="49"/>
    </row>
    <row r="177" spans="1:17" ht="67.5" customHeight="1" outlineLevel="1">
      <c r="A177" s="198"/>
      <c r="B177" s="198"/>
      <c r="C177" s="198"/>
      <c r="D177" s="198"/>
      <c r="E177" s="198"/>
      <c r="F177" s="198"/>
      <c r="G177" s="198"/>
      <c r="H177" s="198"/>
      <c r="I177" s="198"/>
      <c r="J177" s="198"/>
      <c r="K177" s="198"/>
      <c r="L177" s="198"/>
      <c r="M177" s="116" t="s">
        <v>170</v>
      </c>
      <c r="N177" s="49"/>
      <c r="O177" s="91"/>
      <c r="P177" s="49"/>
      <c r="Q177" s="49"/>
    </row>
    <row r="178" spans="1:17" ht="55.5" customHeight="1" outlineLevel="1">
      <c r="A178" s="198"/>
      <c r="B178" s="198"/>
      <c r="C178" s="198"/>
      <c r="D178" s="198"/>
      <c r="E178" s="198"/>
      <c r="F178" s="198"/>
      <c r="G178" s="198"/>
      <c r="H178" s="198"/>
      <c r="I178" s="198"/>
      <c r="J178" s="198"/>
      <c r="K178" s="198"/>
      <c r="L178" s="198"/>
      <c r="M178" s="116" t="s">
        <v>171</v>
      </c>
      <c r="N178" s="49"/>
      <c r="O178" s="91"/>
      <c r="P178" s="49"/>
      <c r="Q178" s="49"/>
    </row>
    <row r="179" spans="1:17" ht="64.5" customHeight="1" outlineLevel="1">
      <c r="A179" s="198"/>
      <c r="B179" s="198"/>
      <c r="C179" s="198"/>
      <c r="D179" s="198"/>
      <c r="E179" s="198"/>
      <c r="F179" s="198"/>
      <c r="G179" s="198"/>
      <c r="H179" s="198"/>
      <c r="I179" s="198"/>
      <c r="J179" s="198"/>
      <c r="K179" s="198"/>
      <c r="L179" s="198"/>
      <c r="M179" s="116" t="s">
        <v>172</v>
      </c>
      <c r="N179" s="49"/>
      <c r="O179" s="91"/>
      <c r="P179" s="49"/>
      <c r="Q179" s="49"/>
    </row>
    <row r="180" spans="1:17" ht="54.75" customHeight="1" outlineLevel="1">
      <c r="A180" s="198"/>
      <c r="B180" s="198"/>
      <c r="C180" s="198"/>
      <c r="D180" s="198"/>
      <c r="E180" s="198"/>
      <c r="F180" s="198"/>
      <c r="G180" s="198"/>
      <c r="H180" s="198"/>
      <c r="I180" s="198"/>
      <c r="J180" s="198"/>
      <c r="K180" s="198"/>
      <c r="L180" s="198"/>
      <c r="M180" s="116" t="s">
        <v>173</v>
      </c>
      <c r="N180" s="49"/>
      <c r="O180" s="91"/>
      <c r="P180" s="49"/>
      <c r="Q180" s="49"/>
    </row>
    <row r="181" spans="1:17" ht="29.25" customHeight="1" outlineLevel="1">
      <c r="A181" s="198"/>
      <c r="B181" s="198"/>
      <c r="C181" s="198"/>
      <c r="D181" s="198"/>
      <c r="E181" s="198"/>
      <c r="F181" s="198"/>
      <c r="G181" s="198"/>
      <c r="H181" s="198"/>
      <c r="I181" s="198"/>
      <c r="J181" s="198"/>
      <c r="K181" s="198"/>
      <c r="L181" s="198"/>
      <c r="M181" s="116" t="s">
        <v>174</v>
      </c>
      <c r="N181" s="49"/>
      <c r="O181" s="91"/>
      <c r="P181" s="49"/>
      <c r="Q181" s="49"/>
    </row>
    <row r="182" spans="1:17" ht="77.25" customHeight="1" outlineLevel="2">
      <c r="A182" s="198"/>
      <c r="B182" s="198"/>
      <c r="C182" s="198"/>
      <c r="D182" s="198"/>
      <c r="E182" s="198"/>
      <c r="F182" s="198"/>
      <c r="G182" s="198"/>
      <c r="H182" s="198"/>
      <c r="I182" s="198"/>
      <c r="J182" s="198"/>
      <c r="K182" s="198"/>
      <c r="L182" s="198"/>
      <c r="M182" s="116" t="s">
        <v>175</v>
      </c>
      <c r="N182" s="38"/>
      <c r="O182" s="92"/>
      <c r="P182" s="38"/>
      <c r="Q182" s="38"/>
    </row>
    <row r="183" spans="1:17" ht="28.5" hidden="1" customHeight="1" outlineLevel="2">
      <c r="A183" s="195"/>
      <c r="B183" s="195"/>
      <c r="C183" s="195"/>
      <c r="D183" s="195"/>
      <c r="E183" s="195"/>
      <c r="F183" s="195"/>
      <c r="G183" s="195"/>
      <c r="H183" s="195"/>
      <c r="I183" s="195"/>
      <c r="J183" s="195"/>
      <c r="K183" s="195"/>
      <c r="L183" s="195"/>
      <c r="M183" s="89" t="s">
        <v>176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177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178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114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115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179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124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116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133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134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128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135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136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137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181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138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139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140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141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142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05"/>
      <c r="B385" s="201"/>
      <c r="C385" s="201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200"/>
      <c r="B386" s="201"/>
      <c r="C386" s="201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202"/>
      <c r="B388" s="201"/>
      <c r="C388" s="201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4140625" defaultRowHeight="15" customHeight="1" outlineLevelRow="2"/>
  <cols>
    <col min="1" max="1" width="5" customWidth="1"/>
    <col min="2" max="2" width="8.109375" customWidth="1"/>
    <col min="3" max="3" width="42" customWidth="1"/>
    <col min="4" max="4" width="9.44140625" customWidth="1"/>
    <col min="5" max="5" width="11.33203125" customWidth="1"/>
    <col min="6" max="6" width="11.109375" customWidth="1"/>
    <col min="7" max="7" width="10.44140625" customWidth="1"/>
    <col min="8" max="8" width="9.44140625" customWidth="1"/>
    <col min="9" max="9" width="10.88671875" customWidth="1"/>
    <col min="10" max="10" width="14.5546875" customWidth="1"/>
    <col min="11" max="11" width="11.109375" customWidth="1"/>
    <col min="12" max="12" width="14.6640625" customWidth="1"/>
    <col min="13" max="13" width="61.33203125" customWidth="1"/>
    <col min="14" max="14" width="12.44140625" customWidth="1"/>
    <col min="15" max="15" width="18.33203125" customWidth="1"/>
    <col min="16" max="16" width="12.6640625" customWidth="1"/>
    <col min="17" max="17" width="9.10937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182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21" t="s">
        <v>0</v>
      </c>
      <c r="B3" s="221" t="s">
        <v>1</v>
      </c>
      <c r="C3" s="221" t="s">
        <v>2</v>
      </c>
      <c r="D3" s="221" t="s">
        <v>3</v>
      </c>
      <c r="E3" s="221" t="s">
        <v>4</v>
      </c>
      <c r="F3" s="222" t="s">
        <v>5</v>
      </c>
      <c r="G3" s="220"/>
      <c r="H3" s="220"/>
      <c r="I3" s="220"/>
      <c r="J3" s="209"/>
      <c r="K3" s="219" t="s">
        <v>146</v>
      </c>
      <c r="L3" s="220"/>
      <c r="M3" s="209"/>
      <c r="N3" s="3"/>
      <c r="O3" s="3"/>
      <c r="P3" s="3"/>
      <c r="Q3" s="3"/>
    </row>
    <row r="4" spans="1:17" ht="12.75" customHeight="1">
      <c r="A4" s="198"/>
      <c r="B4" s="198"/>
      <c r="C4" s="198"/>
      <c r="D4" s="198"/>
      <c r="E4" s="198"/>
      <c r="F4" s="211" t="s">
        <v>6</v>
      </c>
      <c r="G4" s="211" t="s">
        <v>7</v>
      </c>
      <c r="H4" s="211" t="s">
        <v>8</v>
      </c>
      <c r="I4" s="211" t="s">
        <v>9</v>
      </c>
      <c r="J4" s="212" t="s">
        <v>10</v>
      </c>
      <c r="K4" s="216" t="s">
        <v>11</v>
      </c>
      <c r="L4" s="215" t="s">
        <v>12</v>
      </c>
      <c r="M4" s="209"/>
      <c r="N4" s="3"/>
      <c r="O4" s="3"/>
      <c r="P4" s="3"/>
      <c r="Q4" s="3"/>
    </row>
    <row r="5" spans="1:17" ht="37.5" customHeight="1">
      <c r="A5" s="198"/>
      <c r="B5" s="198"/>
      <c r="C5" s="198"/>
      <c r="D5" s="214"/>
      <c r="E5" s="214"/>
      <c r="F5" s="198"/>
      <c r="G5" s="198"/>
      <c r="H5" s="198"/>
      <c r="I5" s="198"/>
      <c r="J5" s="198"/>
      <c r="K5" s="198"/>
      <c r="L5" s="5" t="s">
        <v>13</v>
      </c>
      <c r="M5" s="213" t="s">
        <v>14</v>
      </c>
      <c r="N5" s="6"/>
      <c r="O5" s="3"/>
      <c r="P5" s="3"/>
      <c r="Q5" s="3"/>
    </row>
    <row r="6" spans="1:17" ht="13.5" customHeight="1">
      <c r="A6" s="214"/>
      <c r="B6" s="214"/>
      <c r="C6" s="214"/>
      <c r="D6" s="222" t="s">
        <v>15</v>
      </c>
      <c r="E6" s="220"/>
      <c r="F6" s="220"/>
      <c r="G6" s="220"/>
      <c r="H6" s="220"/>
      <c r="I6" s="220"/>
      <c r="J6" s="209"/>
      <c r="K6" s="208" t="s">
        <v>15</v>
      </c>
      <c r="L6" s="209"/>
      <c r="M6" s="214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08">
        <v>12</v>
      </c>
      <c r="M7" s="209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3.2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183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185</v>
      </c>
      <c r="N100" s="38"/>
      <c r="O100" s="38"/>
      <c r="P100" s="38"/>
      <c r="Q100" s="38"/>
    </row>
    <row r="101" spans="1:17" ht="38.25" customHeight="1" outlineLevel="2">
      <c r="A101" s="203"/>
      <c r="B101" s="203">
        <v>75411</v>
      </c>
      <c r="C101" s="204" t="s">
        <v>87</v>
      </c>
      <c r="D101" s="194">
        <v>102</v>
      </c>
      <c r="E101" s="196">
        <f>F101+G102+H102+I101+J102</f>
        <v>116493</v>
      </c>
      <c r="F101" s="194">
        <v>113993</v>
      </c>
      <c r="G101" s="194"/>
      <c r="H101" s="210"/>
      <c r="I101" s="194">
        <v>2500</v>
      </c>
      <c r="J101" s="194"/>
      <c r="K101" s="194"/>
      <c r="L101" s="194">
        <v>1222</v>
      </c>
      <c r="M101" s="37" t="s">
        <v>186</v>
      </c>
      <c r="N101" s="38"/>
      <c r="O101" s="38"/>
      <c r="P101" s="38"/>
      <c r="Q101" s="38"/>
    </row>
    <row r="102" spans="1:17" ht="66" customHeight="1" outlineLevel="2">
      <c r="A102" s="195"/>
      <c r="B102" s="195"/>
      <c r="C102" s="195"/>
      <c r="D102" s="195"/>
      <c r="E102" s="195"/>
      <c r="F102" s="195"/>
      <c r="G102" s="195"/>
      <c r="H102" s="195"/>
      <c r="I102" s="195"/>
      <c r="J102" s="195"/>
      <c r="K102" s="195"/>
      <c r="L102" s="195"/>
      <c r="M102" s="37" t="s">
        <v>187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189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07"/>
      <c r="B176" s="206">
        <v>75011</v>
      </c>
      <c r="C176" s="197" t="s">
        <v>128</v>
      </c>
      <c r="D176" s="199">
        <v>10800</v>
      </c>
      <c r="E176" s="217">
        <f>F182+G176+H176+I176+J176</f>
        <v>37960</v>
      </c>
      <c r="F176" s="199"/>
      <c r="G176" s="217">
        <v>75</v>
      </c>
      <c r="H176" s="218">
        <v>34984</v>
      </c>
      <c r="I176" s="217">
        <v>1674</v>
      </c>
      <c r="J176" s="217">
        <v>1227</v>
      </c>
      <c r="K176" s="217"/>
      <c r="L176" s="217">
        <v>1374</v>
      </c>
      <c r="M176" s="116" t="s">
        <v>192</v>
      </c>
      <c r="N176" s="90"/>
      <c r="O176" s="91"/>
      <c r="P176" s="49"/>
      <c r="Q176" s="49"/>
    </row>
    <row r="177" spans="1:17" ht="67.5" customHeight="1" outlineLevel="1">
      <c r="A177" s="198"/>
      <c r="B177" s="198"/>
      <c r="C177" s="198"/>
      <c r="D177" s="198"/>
      <c r="E177" s="198"/>
      <c r="F177" s="198"/>
      <c r="G177" s="198"/>
      <c r="H177" s="198"/>
      <c r="I177" s="198"/>
      <c r="J177" s="198"/>
      <c r="K177" s="198"/>
      <c r="L177" s="198"/>
      <c r="M177" s="116" t="s">
        <v>193</v>
      </c>
      <c r="N177" s="49"/>
      <c r="O177" s="91"/>
      <c r="P177" s="49"/>
      <c r="Q177" s="49"/>
    </row>
    <row r="178" spans="1:17" ht="55.5" customHeight="1" outlineLevel="1">
      <c r="A178" s="198"/>
      <c r="B178" s="198"/>
      <c r="C178" s="198"/>
      <c r="D178" s="198"/>
      <c r="E178" s="198"/>
      <c r="F178" s="198"/>
      <c r="G178" s="198"/>
      <c r="H178" s="198"/>
      <c r="I178" s="198"/>
      <c r="J178" s="198"/>
      <c r="K178" s="198"/>
      <c r="L178" s="198"/>
      <c r="M178" s="116" t="s">
        <v>194</v>
      </c>
      <c r="N178" s="49"/>
      <c r="O178" s="91"/>
      <c r="P178" s="49"/>
      <c r="Q178" s="49"/>
    </row>
    <row r="179" spans="1:17" ht="64.5" customHeight="1" outlineLevel="1">
      <c r="A179" s="198"/>
      <c r="B179" s="198"/>
      <c r="C179" s="198"/>
      <c r="D179" s="198"/>
      <c r="E179" s="198"/>
      <c r="F179" s="198"/>
      <c r="G179" s="198"/>
      <c r="H179" s="198"/>
      <c r="I179" s="198"/>
      <c r="J179" s="198"/>
      <c r="K179" s="198"/>
      <c r="L179" s="198"/>
      <c r="M179" s="116" t="s">
        <v>195</v>
      </c>
      <c r="N179" s="49"/>
      <c r="O179" s="91"/>
      <c r="P179" s="49"/>
      <c r="Q179" s="49"/>
    </row>
    <row r="180" spans="1:17" ht="54.75" customHeight="1" outlineLevel="1">
      <c r="A180" s="198"/>
      <c r="B180" s="198"/>
      <c r="C180" s="198"/>
      <c r="D180" s="198"/>
      <c r="E180" s="198"/>
      <c r="F180" s="198"/>
      <c r="G180" s="198"/>
      <c r="H180" s="198"/>
      <c r="I180" s="198"/>
      <c r="J180" s="198"/>
      <c r="K180" s="198"/>
      <c r="L180" s="198"/>
      <c r="M180" s="116" t="s">
        <v>196</v>
      </c>
      <c r="N180" s="49"/>
      <c r="O180" s="91"/>
      <c r="P180" s="49"/>
      <c r="Q180" s="49"/>
    </row>
    <row r="181" spans="1:17" ht="29.25" customHeight="1" outlineLevel="1">
      <c r="A181" s="198"/>
      <c r="B181" s="198"/>
      <c r="C181" s="198"/>
      <c r="D181" s="198"/>
      <c r="E181" s="198"/>
      <c r="F181" s="198"/>
      <c r="G181" s="198"/>
      <c r="H181" s="198"/>
      <c r="I181" s="198"/>
      <c r="J181" s="198"/>
      <c r="K181" s="198"/>
      <c r="L181" s="198"/>
      <c r="M181" s="116" t="s">
        <v>197</v>
      </c>
      <c r="N181" s="49"/>
      <c r="O181" s="91"/>
      <c r="P181" s="49"/>
      <c r="Q181" s="49"/>
    </row>
    <row r="182" spans="1:17" ht="77.25" customHeight="1" outlineLevel="2">
      <c r="A182" s="198"/>
      <c r="B182" s="198"/>
      <c r="C182" s="198"/>
      <c r="D182" s="198"/>
      <c r="E182" s="198"/>
      <c r="F182" s="198"/>
      <c r="G182" s="198"/>
      <c r="H182" s="198"/>
      <c r="I182" s="198"/>
      <c r="J182" s="198"/>
      <c r="K182" s="198"/>
      <c r="L182" s="198"/>
      <c r="M182" s="116" t="s">
        <v>198</v>
      </c>
      <c r="N182" s="38"/>
      <c r="O182" s="92"/>
      <c r="P182" s="38"/>
      <c r="Q182" s="38"/>
    </row>
    <row r="183" spans="1:17" ht="28.5" hidden="1" customHeight="1" outlineLevel="2">
      <c r="A183" s="195"/>
      <c r="B183" s="195"/>
      <c r="C183" s="195"/>
      <c r="D183" s="195"/>
      <c r="E183" s="195"/>
      <c r="F183" s="195"/>
      <c r="G183" s="195"/>
      <c r="H183" s="195"/>
      <c r="I183" s="195"/>
      <c r="J183" s="195"/>
      <c r="K183" s="195"/>
      <c r="L183" s="195"/>
      <c r="M183" s="89" t="s">
        <v>199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202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124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116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133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134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128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135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203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136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137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138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139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140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141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142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205"/>
      <c r="B382" s="201"/>
      <c r="C382" s="201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200"/>
      <c r="B383" s="201"/>
      <c r="C383" s="201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02"/>
      <c r="B385" s="201"/>
      <c r="C385" s="201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4"/>
  <sheetViews>
    <sheetView tabSelected="1" view="pageBreakPreview" zoomScaleNormal="100" zoomScaleSheetLayoutView="100" workbookViewId="0">
      <pane ySplit="14" topLeftCell="A15" activePane="bottomLeft" state="frozen"/>
      <selection pane="bottomLeft" activeCell="F2" sqref="F2:F4"/>
    </sheetView>
  </sheetViews>
  <sheetFormatPr defaultColWidth="14.44140625" defaultRowHeight="15" customHeight="1"/>
  <cols>
    <col min="1" max="1" width="8.33203125" style="145" customWidth="1"/>
    <col min="2" max="2" width="10.44140625" style="145" customWidth="1"/>
    <col min="3" max="3" width="70" style="145" customWidth="1"/>
    <col min="4" max="4" width="12.109375" style="145" customWidth="1"/>
    <col min="5" max="6" width="13.109375" style="145" customWidth="1"/>
    <col min="7" max="10" width="9.109375" style="145" customWidth="1"/>
    <col min="11" max="11" width="8" style="145" customWidth="1"/>
    <col min="12" max="16384" width="14.44140625" style="145"/>
  </cols>
  <sheetData>
    <row r="1" spans="1:6" s="187" customFormat="1" ht="15" customHeight="1">
      <c r="F1" s="192" t="s">
        <v>253</v>
      </c>
    </row>
    <row r="2" spans="1:6" s="187" customFormat="1" ht="15" customHeight="1">
      <c r="F2" s="193" t="s">
        <v>255</v>
      </c>
    </row>
    <row r="3" spans="1:6" s="187" customFormat="1" ht="15" customHeight="1">
      <c r="F3" s="193" t="s">
        <v>252</v>
      </c>
    </row>
    <row r="4" spans="1:6" s="187" customFormat="1" ht="15" customHeight="1">
      <c r="F4" s="193" t="s">
        <v>256</v>
      </c>
    </row>
    <row r="5" spans="1:6" ht="12.75" customHeight="1">
      <c r="D5" s="32"/>
      <c r="E5" s="32"/>
      <c r="F5" s="156"/>
    </row>
    <row r="6" spans="1:6" ht="13.8">
      <c r="A6" s="223" t="s">
        <v>245</v>
      </c>
      <c r="B6" s="224"/>
      <c r="C6" s="224"/>
      <c r="D6" s="224"/>
      <c r="E6" s="224"/>
      <c r="F6" s="224"/>
    </row>
    <row r="7" spans="1:6" ht="13.8">
      <c r="A7" s="223" t="s">
        <v>143</v>
      </c>
      <c r="B7" s="224"/>
      <c r="C7" s="224"/>
      <c r="D7" s="224"/>
      <c r="E7" s="224"/>
      <c r="F7" s="224"/>
    </row>
    <row r="8" spans="1:6" ht="13.8">
      <c r="A8" s="223" t="s">
        <v>254</v>
      </c>
      <c r="B8" s="224"/>
      <c r="C8" s="224"/>
      <c r="D8" s="224"/>
      <c r="E8" s="224"/>
      <c r="F8" s="224"/>
    </row>
    <row r="9" spans="1:6" ht="12.75" customHeight="1">
      <c r="A9" s="146"/>
      <c r="B9" s="146"/>
      <c r="D9" s="64"/>
      <c r="E9" s="64"/>
      <c r="F9" s="122" t="s">
        <v>144</v>
      </c>
    </row>
    <row r="10" spans="1:6" ht="12.75" customHeight="1">
      <c r="A10" s="225" t="s">
        <v>0</v>
      </c>
      <c r="B10" s="225" t="s">
        <v>1</v>
      </c>
      <c r="C10" s="225" t="s">
        <v>204</v>
      </c>
      <c r="D10" s="228" t="s">
        <v>205</v>
      </c>
      <c r="E10" s="229"/>
      <c r="F10" s="230"/>
    </row>
    <row r="11" spans="1:6" ht="12.75" customHeight="1">
      <c r="A11" s="226"/>
      <c r="B11" s="226"/>
      <c r="C11" s="226"/>
      <c r="D11" s="231"/>
      <c r="E11" s="232"/>
      <c r="F11" s="233"/>
    </row>
    <row r="12" spans="1:6" ht="12.75" customHeight="1">
      <c r="A12" s="226"/>
      <c r="B12" s="226"/>
      <c r="C12" s="226"/>
      <c r="D12" s="234" t="s">
        <v>206</v>
      </c>
      <c r="E12" s="235"/>
      <c r="F12" s="236"/>
    </row>
    <row r="13" spans="1:6" ht="33.75" customHeight="1">
      <c r="A13" s="227"/>
      <c r="B13" s="227"/>
      <c r="C13" s="227"/>
      <c r="D13" s="123" t="s">
        <v>16</v>
      </c>
      <c r="E13" s="147" t="s">
        <v>207</v>
      </c>
      <c r="F13" s="147" t="s">
        <v>208</v>
      </c>
    </row>
    <row r="14" spans="1:6" ht="9.75" customHeight="1">
      <c r="A14" s="124">
        <v>1</v>
      </c>
      <c r="B14" s="124">
        <v>2</v>
      </c>
      <c r="C14" s="124">
        <v>3</v>
      </c>
      <c r="D14" s="124">
        <v>4</v>
      </c>
      <c r="E14" s="124">
        <v>5</v>
      </c>
      <c r="F14" s="124">
        <v>6</v>
      </c>
    </row>
    <row r="15" spans="1:6" ht="12.75" customHeight="1">
      <c r="A15" s="143"/>
      <c r="B15" s="143"/>
      <c r="C15" s="143"/>
      <c r="D15" s="128"/>
      <c r="E15" s="128"/>
      <c r="F15" s="128"/>
    </row>
    <row r="16" spans="1:6" ht="15.75" customHeight="1">
      <c r="A16" s="143"/>
      <c r="B16" s="143"/>
      <c r="C16" s="125" t="s">
        <v>209</v>
      </c>
      <c r="D16" s="148">
        <f t="shared" ref="D16:F16" si="0">SUM(D18:D21)</f>
        <v>168674</v>
      </c>
      <c r="E16" s="148">
        <f t="shared" si="0"/>
        <v>156115</v>
      </c>
      <c r="F16" s="148">
        <f t="shared" si="0"/>
        <v>12559</v>
      </c>
    </row>
    <row r="17" spans="1:10" ht="12.75" customHeight="1">
      <c r="A17" s="143"/>
      <c r="B17" s="143"/>
      <c r="C17" s="126" t="s">
        <v>5</v>
      </c>
      <c r="D17" s="149"/>
      <c r="E17" s="149"/>
      <c r="F17" s="149"/>
    </row>
    <row r="18" spans="1:10" ht="12.75" customHeight="1">
      <c r="A18" s="143"/>
      <c r="B18" s="143"/>
      <c r="C18" s="144" t="s">
        <v>210</v>
      </c>
      <c r="D18" s="127">
        <f t="shared" ref="D18:D21" si="1">E18+F18</f>
        <v>83808</v>
      </c>
      <c r="E18" s="127">
        <f>E30+E37+E41+E47+E53+E59+E70+E76+E82+E89+E95+E102+E115+E123+E135+E144+E140</f>
        <v>77034</v>
      </c>
      <c r="F18" s="127">
        <f>F30+F37+F41+F47+F53+F59+F70+F76+F82+F89+F95+F102+F115+F123+F135+F144+F140</f>
        <v>6774</v>
      </c>
    </row>
    <row r="19" spans="1:10" ht="12.75" customHeight="1">
      <c r="A19" s="143"/>
      <c r="B19" s="143"/>
      <c r="C19" s="144" t="s">
        <v>211</v>
      </c>
      <c r="D19" s="127">
        <f t="shared" si="1"/>
        <v>284</v>
      </c>
      <c r="E19" s="127">
        <f t="shared" ref="E19:F19" si="2">E119</f>
        <v>284</v>
      </c>
      <c r="F19" s="127">
        <f t="shared" si="2"/>
        <v>0</v>
      </c>
    </row>
    <row r="20" spans="1:10" ht="12.75" customHeight="1">
      <c r="A20" s="143"/>
      <c r="B20" s="143"/>
      <c r="C20" s="144" t="s">
        <v>212</v>
      </c>
      <c r="D20" s="127">
        <f>E20+F20</f>
        <v>78962</v>
      </c>
      <c r="E20" s="127">
        <f>E25+E38+E42+E48+E54+E60+E65+E71+E77+E83+E90+E96+E104+E120+E124+E131+E111+E128+E136+E141</f>
        <v>73613</v>
      </c>
      <c r="F20" s="127">
        <f>F25+F38+F42+F48+F54+F60+F65+F71+F77+F83+F90+F96+F104+F120+F124+F131+F111+F128+F136+F141</f>
        <v>5349</v>
      </c>
    </row>
    <row r="21" spans="1:10" ht="12.75" customHeight="1">
      <c r="A21" s="143"/>
      <c r="B21" s="143"/>
      <c r="C21" s="144" t="s">
        <v>213</v>
      </c>
      <c r="D21" s="127">
        <f t="shared" si="1"/>
        <v>5620</v>
      </c>
      <c r="E21" s="127">
        <f t="shared" ref="E21:F21" si="3">E97+E105</f>
        <v>5184</v>
      </c>
      <c r="F21" s="127">
        <f t="shared" si="3"/>
        <v>436</v>
      </c>
    </row>
    <row r="22" spans="1:10" ht="12.75" customHeight="1">
      <c r="A22" s="143"/>
      <c r="B22" s="143"/>
      <c r="C22" s="144"/>
      <c r="D22" s="128"/>
      <c r="E22" s="128"/>
      <c r="F22" s="128"/>
    </row>
    <row r="23" spans="1:10" ht="17.25" customHeight="1">
      <c r="A23" s="129"/>
      <c r="B23" s="129"/>
      <c r="C23" s="130" t="s">
        <v>62</v>
      </c>
      <c r="D23" s="170">
        <f t="shared" ref="D23:D25" si="4">E23+F23</f>
        <v>1189</v>
      </c>
      <c r="E23" s="170">
        <f t="shared" ref="E23:F23" si="5">E24</f>
        <v>1093</v>
      </c>
      <c r="F23" s="170">
        <f t="shared" si="5"/>
        <v>96</v>
      </c>
    </row>
    <row r="24" spans="1:10" ht="12.75" customHeight="1">
      <c r="A24" s="131" t="s">
        <v>26</v>
      </c>
      <c r="B24" s="132"/>
      <c r="C24" s="133" t="s">
        <v>27</v>
      </c>
      <c r="D24" s="171">
        <f t="shared" si="4"/>
        <v>1189</v>
      </c>
      <c r="E24" s="172">
        <f t="shared" ref="E24:F24" si="6">E25</f>
        <v>1093</v>
      </c>
      <c r="F24" s="172">
        <f t="shared" si="6"/>
        <v>96</v>
      </c>
    </row>
    <row r="25" spans="1:10" ht="17.25" customHeight="1">
      <c r="A25" s="132"/>
      <c r="B25" s="134" t="s">
        <v>65</v>
      </c>
      <c r="C25" s="135" t="s">
        <v>214</v>
      </c>
      <c r="D25" s="173">
        <f t="shared" si="4"/>
        <v>1189</v>
      </c>
      <c r="E25" s="173">
        <v>1093</v>
      </c>
      <c r="F25" s="173">
        <v>96</v>
      </c>
    </row>
    <row r="26" spans="1:10" ht="6.75" customHeight="1">
      <c r="A26" s="143"/>
      <c r="B26" s="143"/>
      <c r="C26" s="159"/>
      <c r="D26" s="174"/>
      <c r="E26" s="174"/>
      <c r="F26" s="174"/>
    </row>
    <row r="27" spans="1:10" ht="28.5" customHeight="1">
      <c r="A27" s="142"/>
      <c r="B27" s="142"/>
      <c r="C27" s="191" t="s">
        <v>251</v>
      </c>
      <c r="D27" s="170">
        <f t="shared" ref="D27:F27" si="7">D28</f>
        <v>2618</v>
      </c>
      <c r="E27" s="170">
        <f t="shared" si="7"/>
        <v>2436</v>
      </c>
      <c r="F27" s="170">
        <f t="shared" si="7"/>
        <v>182</v>
      </c>
    </row>
    <row r="28" spans="1:10" ht="12.75" customHeight="1">
      <c r="A28" s="131" t="s">
        <v>18</v>
      </c>
      <c r="B28" s="131"/>
      <c r="C28" s="133" t="s">
        <v>19</v>
      </c>
      <c r="D28" s="172">
        <f t="shared" ref="D28:F28" si="8">D29</f>
        <v>2618</v>
      </c>
      <c r="E28" s="172">
        <f t="shared" si="8"/>
        <v>2436</v>
      </c>
      <c r="F28" s="172">
        <f t="shared" si="8"/>
        <v>182</v>
      </c>
    </row>
    <row r="29" spans="1:10" ht="12.75" customHeight="1">
      <c r="A29" s="143"/>
      <c r="B29" s="143" t="s">
        <v>53</v>
      </c>
      <c r="C29" s="159" t="s">
        <v>215</v>
      </c>
      <c r="D29" s="174">
        <f>SUM(D30:D30)</f>
        <v>2618</v>
      </c>
      <c r="E29" s="174">
        <f>SUM(E30:E30)</f>
        <v>2436</v>
      </c>
      <c r="F29" s="174">
        <f>SUM(F30:F30)</f>
        <v>182</v>
      </c>
      <c r="G29" s="141"/>
      <c r="H29" s="141"/>
      <c r="J29" s="141"/>
    </row>
    <row r="30" spans="1:10" ht="12.75" customHeight="1">
      <c r="A30" s="143"/>
      <c r="B30" s="143"/>
      <c r="C30" s="159" t="s">
        <v>216</v>
      </c>
      <c r="D30" s="173">
        <f t="shared" ref="D30" si="9">E30+F30</f>
        <v>2618</v>
      </c>
      <c r="E30" s="174">
        <f>1852+584</f>
        <v>2436</v>
      </c>
      <c r="F30" s="174">
        <f>157+25</f>
        <v>182</v>
      </c>
      <c r="G30" s="141"/>
      <c r="H30" s="141"/>
      <c r="I30" s="141"/>
      <c r="J30" s="141"/>
    </row>
    <row r="31" spans="1:10" ht="6.75" customHeight="1">
      <c r="A31" s="143"/>
      <c r="B31" s="143"/>
      <c r="C31" s="159"/>
      <c r="D31" s="174"/>
      <c r="E31" s="174"/>
      <c r="F31" s="174"/>
    </row>
    <row r="32" spans="1:10" ht="18" customHeight="1">
      <c r="A32" s="142"/>
      <c r="B32" s="142"/>
      <c r="C32" s="138" t="s">
        <v>217</v>
      </c>
      <c r="D32" s="170">
        <f t="shared" ref="D32:F32" si="10">D33</f>
        <v>23648</v>
      </c>
      <c r="E32" s="170">
        <f t="shared" si="10"/>
        <v>21745</v>
      </c>
      <c r="F32" s="170">
        <f t="shared" si="10"/>
        <v>1903</v>
      </c>
    </row>
    <row r="33" spans="1:6" ht="12.75" customHeight="1">
      <c r="A33" s="131" t="s">
        <v>18</v>
      </c>
      <c r="B33" s="131"/>
      <c r="C33" s="133" t="s">
        <v>19</v>
      </c>
      <c r="D33" s="175">
        <f t="shared" ref="D33:F33" si="11">D36+D40</f>
        <v>23648</v>
      </c>
      <c r="E33" s="175">
        <f t="shared" si="11"/>
        <v>21745</v>
      </c>
      <c r="F33" s="175">
        <f t="shared" si="11"/>
        <v>1903</v>
      </c>
    </row>
    <row r="34" spans="1:6" ht="38.25" hidden="1" customHeight="1">
      <c r="A34" s="131"/>
      <c r="B34" s="150" t="s">
        <v>46</v>
      </c>
      <c r="C34" s="151" t="s">
        <v>218</v>
      </c>
      <c r="D34" s="175"/>
      <c r="E34" s="175"/>
      <c r="F34" s="175"/>
    </row>
    <row r="35" spans="1:6" ht="12.75" customHeight="1">
      <c r="A35" s="131"/>
      <c r="B35" s="131"/>
      <c r="C35" s="133"/>
      <c r="D35" s="175"/>
      <c r="E35" s="175"/>
      <c r="F35" s="175"/>
    </row>
    <row r="36" spans="1:6" ht="12.75" customHeight="1">
      <c r="A36" s="143"/>
      <c r="B36" s="143" t="s">
        <v>48</v>
      </c>
      <c r="C36" s="159" t="s">
        <v>49</v>
      </c>
      <c r="D36" s="176">
        <f t="shared" ref="D36:D38" si="12">E36+F36</f>
        <v>7913</v>
      </c>
      <c r="E36" s="176">
        <f t="shared" ref="E36:F36" si="13">SUM(E37:E38)</f>
        <v>7276</v>
      </c>
      <c r="F36" s="176">
        <f t="shared" si="13"/>
        <v>637</v>
      </c>
    </row>
    <row r="37" spans="1:6" ht="12.75" customHeight="1">
      <c r="A37" s="143"/>
      <c r="B37" s="143"/>
      <c r="C37" s="159" t="s">
        <v>216</v>
      </c>
      <c r="D37" s="177">
        <f t="shared" si="12"/>
        <v>6721</v>
      </c>
      <c r="E37" s="177">
        <v>6180</v>
      </c>
      <c r="F37" s="177">
        <v>541</v>
      </c>
    </row>
    <row r="38" spans="1:6" ht="12.75" customHeight="1">
      <c r="A38" s="143"/>
      <c r="B38" s="143"/>
      <c r="C38" s="161" t="s">
        <v>219</v>
      </c>
      <c r="D38" s="178">
        <f t="shared" si="12"/>
        <v>1192</v>
      </c>
      <c r="E38" s="178">
        <v>1096</v>
      </c>
      <c r="F38" s="178">
        <v>96</v>
      </c>
    </row>
    <row r="39" spans="1:6" ht="8.25" customHeight="1">
      <c r="A39" s="143"/>
      <c r="B39" s="143"/>
      <c r="C39" s="162"/>
      <c r="D39" s="165"/>
      <c r="E39" s="165"/>
      <c r="F39" s="165"/>
    </row>
    <row r="40" spans="1:6" ht="12.75" customHeight="1">
      <c r="A40" s="143"/>
      <c r="B40" s="143" t="s">
        <v>50</v>
      </c>
      <c r="C40" s="161" t="s">
        <v>51</v>
      </c>
      <c r="D40" s="178">
        <f t="shared" ref="D40:D42" si="14">E40+F40</f>
        <v>15735</v>
      </c>
      <c r="E40" s="178">
        <f t="shared" ref="E40:F40" si="15">E41+E42</f>
        <v>14469</v>
      </c>
      <c r="F40" s="178">
        <f t="shared" si="15"/>
        <v>1266</v>
      </c>
    </row>
    <row r="41" spans="1:6" ht="12.75" customHeight="1">
      <c r="A41" s="143"/>
      <c r="B41" s="143"/>
      <c r="C41" s="161" t="s">
        <v>216</v>
      </c>
      <c r="D41" s="178">
        <f t="shared" si="14"/>
        <v>15183</v>
      </c>
      <c r="E41" s="178">
        <v>13962</v>
      </c>
      <c r="F41" s="178">
        <v>1221</v>
      </c>
    </row>
    <row r="42" spans="1:6" ht="12.75" customHeight="1">
      <c r="A42" s="143"/>
      <c r="B42" s="143"/>
      <c r="C42" s="161" t="s">
        <v>219</v>
      </c>
      <c r="D42" s="178">
        <f t="shared" si="14"/>
        <v>552</v>
      </c>
      <c r="E42" s="178">
        <v>507</v>
      </c>
      <c r="F42" s="178">
        <v>45</v>
      </c>
    </row>
    <row r="43" spans="1:6" s="164" customFormat="1" ht="8.25" customHeight="1">
      <c r="A43" s="143"/>
      <c r="B43" s="143"/>
      <c r="C43" s="161"/>
      <c r="D43" s="165"/>
      <c r="E43" s="165"/>
      <c r="F43" s="165"/>
    </row>
    <row r="44" spans="1:6" ht="30" customHeight="1">
      <c r="A44" s="142"/>
      <c r="B44" s="142"/>
      <c r="C44" s="137" t="s">
        <v>250</v>
      </c>
      <c r="D44" s="179">
        <f t="shared" ref="D44:F44" si="16">D45</f>
        <v>6624</v>
      </c>
      <c r="E44" s="179">
        <f t="shared" si="16"/>
        <v>5988</v>
      </c>
      <c r="F44" s="179">
        <f t="shared" si="16"/>
        <v>636</v>
      </c>
    </row>
    <row r="45" spans="1:6" ht="12.75" customHeight="1">
      <c r="A45" s="131" t="s">
        <v>18</v>
      </c>
      <c r="B45" s="131"/>
      <c r="C45" s="133" t="s">
        <v>19</v>
      </c>
      <c r="D45" s="180">
        <f t="shared" ref="D45:D48" si="17">E45+F45</f>
        <v>6624</v>
      </c>
      <c r="E45" s="180">
        <f t="shared" ref="E45:F45" si="18">E46</f>
        <v>5988</v>
      </c>
      <c r="F45" s="180">
        <f t="shared" si="18"/>
        <v>636</v>
      </c>
    </row>
    <row r="46" spans="1:6" ht="12.75" customHeight="1">
      <c r="A46" s="143"/>
      <c r="B46" s="143" t="s">
        <v>43</v>
      </c>
      <c r="C46" s="159" t="s">
        <v>220</v>
      </c>
      <c r="D46" s="181">
        <f t="shared" si="17"/>
        <v>6624</v>
      </c>
      <c r="E46" s="181">
        <f t="shared" ref="E46:F46" si="19">SUM(E47:E48)</f>
        <v>5988</v>
      </c>
      <c r="F46" s="181">
        <f t="shared" si="19"/>
        <v>636</v>
      </c>
    </row>
    <row r="47" spans="1:6" ht="12.75" customHeight="1">
      <c r="A47" s="143"/>
      <c r="B47" s="143"/>
      <c r="C47" s="161" t="s">
        <v>216</v>
      </c>
      <c r="D47" s="182">
        <f t="shared" si="17"/>
        <v>6056</v>
      </c>
      <c r="E47" s="182">
        <v>5503</v>
      </c>
      <c r="F47" s="182">
        <v>553</v>
      </c>
    </row>
    <row r="48" spans="1:6" ht="12.75" customHeight="1">
      <c r="A48" s="143"/>
      <c r="B48" s="143"/>
      <c r="C48" s="161" t="s">
        <v>219</v>
      </c>
      <c r="D48" s="182">
        <f t="shared" si="17"/>
        <v>568</v>
      </c>
      <c r="E48" s="182">
        <v>485</v>
      </c>
      <c r="F48" s="182">
        <v>83</v>
      </c>
    </row>
    <row r="49" spans="1:10" ht="7.5" customHeight="1">
      <c r="A49" s="143"/>
      <c r="B49" s="143"/>
      <c r="C49" s="159"/>
      <c r="D49" s="166"/>
      <c r="E49" s="166"/>
      <c r="F49" s="166"/>
    </row>
    <row r="50" spans="1:10" ht="16.5" customHeight="1">
      <c r="A50" s="142"/>
      <c r="B50" s="142"/>
      <c r="C50" s="136" t="s">
        <v>221</v>
      </c>
      <c r="D50" s="179">
        <f t="shared" ref="D50:F50" si="20">D51</f>
        <v>3669</v>
      </c>
      <c r="E50" s="179">
        <f t="shared" si="20"/>
        <v>3349</v>
      </c>
      <c r="F50" s="179">
        <f t="shared" si="20"/>
        <v>320</v>
      </c>
    </row>
    <row r="51" spans="1:10" ht="12.75" customHeight="1">
      <c r="A51" s="131">
        <v>500</v>
      </c>
      <c r="B51" s="131"/>
      <c r="C51" s="133" t="s">
        <v>222</v>
      </c>
      <c r="D51" s="180">
        <f t="shared" ref="D51:F51" si="21">D52</f>
        <v>3669</v>
      </c>
      <c r="E51" s="180">
        <f t="shared" si="21"/>
        <v>3349</v>
      </c>
      <c r="F51" s="180">
        <f t="shared" si="21"/>
        <v>320</v>
      </c>
    </row>
    <row r="52" spans="1:10" ht="12.75" customHeight="1">
      <c r="A52" s="143"/>
      <c r="B52" s="143">
        <v>50001</v>
      </c>
      <c r="C52" s="159" t="s">
        <v>69</v>
      </c>
      <c r="D52" s="181">
        <f t="shared" ref="D52:D54" si="22">E52+F52</f>
        <v>3669</v>
      </c>
      <c r="E52" s="181">
        <f t="shared" ref="E52:F52" si="23">E53+E54</f>
        <v>3349</v>
      </c>
      <c r="F52" s="181">
        <f t="shared" si="23"/>
        <v>320</v>
      </c>
    </row>
    <row r="53" spans="1:10" ht="12.75" customHeight="1">
      <c r="A53" s="143"/>
      <c r="B53" s="143"/>
      <c r="C53" s="159" t="s">
        <v>216</v>
      </c>
      <c r="D53" s="181">
        <f t="shared" si="22"/>
        <v>3287</v>
      </c>
      <c r="E53" s="181">
        <v>2998</v>
      </c>
      <c r="F53" s="181">
        <v>289</v>
      </c>
    </row>
    <row r="54" spans="1:10" ht="12.75" customHeight="1">
      <c r="A54" s="143"/>
      <c r="B54" s="143"/>
      <c r="C54" s="159" t="s">
        <v>219</v>
      </c>
      <c r="D54" s="181">
        <f t="shared" si="22"/>
        <v>382</v>
      </c>
      <c r="E54" s="181">
        <v>351</v>
      </c>
      <c r="F54" s="181">
        <v>31</v>
      </c>
    </row>
    <row r="55" spans="1:10" ht="8.25" customHeight="1">
      <c r="A55" s="143"/>
      <c r="B55" s="143"/>
      <c r="C55" s="159"/>
      <c r="D55" s="181"/>
      <c r="E55" s="181"/>
      <c r="F55" s="181"/>
    </row>
    <row r="56" spans="1:10" ht="25.5" customHeight="1">
      <c r="A56" s="142"/>
      <c r="B56" s="142"/>
      <c r="C56" s="137" t="s">
        <v>223</v>
      </c>
      <c r="D56" s="179">
        <f t="shared" ref="D56:F56" si="24">D57</f>
        <v>2575</v>
      </c>
      <c r="E56" s="179">
        <f t="shared" si="24"/>
        <v>2369</v>
      </c>
      <c r="F56" s="179">
        <f t="shared" si="24"/>
        <v>206</v>
      </c>
    </row>
    <row r="57" spans="1:10" ht="12.75" customHeight="1">
      <c r="A57" s="131">
        <v>600</v>
      </c>
      <c r="B57" s="131"/>
      <c r="C57" s="133" t="s">
        <v>71</v>
      </c>
      <c r="D57" s="180">
        <f t="shared" ref="D57:F57" si="25">D58</f>
        <v>2575</v>
      </c>
      <c r="E57" s="180">
        <f t="shared" si="25"/>
        <v>2369</v>
      </c>
      <c r="F57" s="180">
        <f t="shared" si="25"/>
        <v>206</v>
      </c>
    </row>
    <row r="58" spans="1:10" ht="12.75" customHeight="1">
      <c r="A58" s="143"/>
      <c r="B58" s="143">
        <v>60055</v>
      </c>
      <c r="C58" s="159" t="s">
        <v>72</v>
      </c>
      <c r="D58" s="181">
        <f t="shared" ref="D58:F58" si="26">D59+D60</f>
        <v>2575</v>
      </c>
      <c r="E58" s="181">
        <f t="shared" si="26"/>
        <v>2369</v>
      </c>
      <c r="F58" s="181">
        <f t="shared" si="26"/>
        <v>206</v>
      </c>
    </row>
    <row r="59" spans="1:10" ht="12.75" customHeight="1">
      <c r="A59" s="143"/>
      <c r="B59" s="143"/>
      <c r="C59" s="159" t="s">
        <v>216</v>
      </c>
      <c r="D59" s="181">
        <f t="shared" ref="D59:D60" si="27">E59+F59</f>
        <v>2206</v>
      </c>
      <c r="E59" s="183">
        <v>2029</v>
      </c>
      <c r="F59" s="183">
        <v>177</v>
      </c>
    </row>
    <row r="60" spans="1:10" ht="12.75" customHeight="1">
      <c r="A60" s="143"/>
      <c r="B60" s="143"/>
      <c r="C60" s="159" t="s">
        <v>219</v>
      </c>
      <c r="D60" s="181">
        <f t="shared" si="27"/>
        <v>369</v>
      </c>
      <c r="E60" s="183">
        <v>340</v>
      </c>
      <c r="F60" s="183">
        <v>29</v>
      </c>
    </row>
    <row r="61" spans="1:10" ht="6.75" customHeight="1">
      <c r="A61" s="143"/>
      <c r="B61" s="143"/>
      <c r="C61" s="159"/>
      <c r="D61" s="166"/>
      <c r="E61" s="166"/>
      <c r="F61" s="166"/>
    </row>
    <row r="62" spans="1:10" ht="18.75" customHeight="1">
      <c r="A62" s="142"/>
      <c r="B62" s="142"/>
      <c r="C62" s="130" t="s">
        <v>224</v>
      </c>
      <c r="D62" s="179">
        <f t="shared" ref="D62:F62" si="28">D63</f>
        <v>56023</v>
      </c>
      <c r="E62" s="179">
        <f t="shared" si="28"/>
        <v>52108</v>
      </c>
      <c r="F62" s="179">
        <f t="shared" si="28"/>
        <v>3915</v>
      </c>
    </row>
    <row r="63" spans="1:10" ht="16.5" customHeight="1">
      <c r="A63" s="131">
        <v>851</v>
      </c>
      <c r="B63" s="131"/>
      <c r="C63" s="133" t="s">
        <v>83</v>
      </c>
      <c r="D63" s="180">
        <f t="shared" ref="D63:F63" si="29">D64</f>
        <v>56023</v>
      </c>
      <c r="E63" s="180">
        <f t="shared" si="29"/>
        <v>52108</v>
      </c>
      <c r="F63" s="180">
        <f t="shared" si="29"/>
        <v>3915</v>
      </c>
      <c r="H63" s="141"/>
      <c r="I63" s="141"/>
      <c r="J63" s="141"/>
    </row>
    <row r="64" spans="1:10" ht="12.75" customHeight="1">
      <c r="A64" s="143"/>
      <c r="B64" s="143">
        <v>85132</v>
      </c>
      <c r="C64" s="159" t="s">
        <v>118</v>
      </c>
      <c r="D64" s="182">
        <f t="shared" ref="D64:F64" si="30">D65</f>
        <v>56023</v>
      </c>
      <c r="E64" s="182">
        <f t="shared" si="30"/>
        <v>52108</v>
      </c>
      <c r="F64" s="182">
        <f t="shared" si="30"/>
        <v>3915</v>
      </c>
    </row>
    <row r="65" spans="1:6" ht="12.75" customHeight="1">
      <c r="A65" s="143"/>
      <c r="B65" s="143"/>
      <c r="C65" s="139" t="s">
        <v>212</v>
      </c>
      <c r="D65" s="182">
        <f>E65+F65</f>
        <v>56023</v>
      </c>
      <c r="E65" s="182">
        <f>43611+8497</f>
        <v>52108</v>
      </c>
      <c r="F65" s="182">
        <f>3826+89</f>
        <v>3915</v>
      </c>
    </row>
    <row r="66" spans="1:6" ht="5.25" customHeight="1">
      <c r="A66" s="143"/>
      <c r="B66" s="143"/>
      <c r="C66" s="159"/>
      <c r="D66" s="166"/>
      <c r="E66" s="166"/>
      <c r="F66" s="166"/>
    </row>
    <row r="67" spans="1:6" ht="18.75" customHeight="1">
      <c r="A67" s="142"/>
      <c r="B67" s="142"/>
      <c r="C67" s="130" t="s">
        <v>225</v>
      </c>
      <c r="D67" s="179">
        <f t="shared" ref="D67:F67" si="31">D68</f>
        <v>700</v>
      </c>
      <c r="E67" s="179">
        <f t="shared" si="31"/>
        <v>643</v>
      </c>
      <c r="F67" s="179">
        <f t="shared" si="31"/>
        <v>57</v>
      </c>
    </row>
    <row r="68" spans="1:6" ht="12.75" customHeight="1">
      <c r="A68" s="131">
        <v>851</v>
      </c>
      <c r="B68" s="131"/>
      <c r="C68" s="133" t="s">
        <v>83</v>
      </c>
      <c r="D68" s="180">
        <f t="shared" ref="D68:F68" si="32">D69</f>
        <v>700</v>
      </c>
      <c r="E68" s="180">
        <f t="shared" si="32"/>
        <v>643</v>
      </c>
      <c r="F68" s="180">
        <f t="shared" si="32"/>
        <v>57</v>
      </c>
    </row>
    <row r="69" spans="1:6" ht="12.75" customHeight="1">
      <c r="A69" s="143"/>
      <c r="B69" s="143">
        <v>85133</v>
      </c>
      <c r="C69" s="159" t="s">
        <v>120</v>
      </c>
      <c r="D69" s="181">
        <f t="shared" ref="D69:D71" si="33">E69+F69</f>
        <v>700</v>
      </c>
      <c r="E69" s="181">
        <f t="shared" ref="E69:F69" si="34">SUM(E70:E71)</f>
        <v>643</v>
      </c>
      <c r="F69" s="181">
        <f t="shared" si="34"/>
        <v>57</v>
      </c>
    </row>
    <row r="70" spans="1:6" ht="12.75" customHeight="1">
      <c r="A70" s="143"/>
      <c r="B70" s="143"/>
      <c r="C70" s="159" t="s">
        <v>216</v>
      </c>
      <c r="D70" s="181">
        <f t="shared" si="33"/>
        <v>520</v>
      </c>
      <c r="E70" s="181">
        <v>478</v>
      </c>
      <c r="F70" s="181">
        <v>42</v>
      </c>
    </row>
    <row r="71" spans="1:6" ht="12.75" customHeight="1">
      <c r="A71" s="143"/>
      <c r="B71" s="143"/>
      <c r="C71" s="159" t="s">
        <v>219</v>
      </c>
      <c r="D71" s="181">
        <f t="shared" si="33"/>
        <v>180</v>
      </c>
      <c r="E71" s="181">
        <v>165</v>
      </c>
      <c r="F71" s="181">
        <v>15</v>
      </c>
    </row>
    <row r="72" spans="1:6" ht="6.75" customHeight="1">
      <c r="A72" s="143"/>
      <c r="B72" s="143"/>
      <c r="C72" s="159"/>
      <c r="D72" s="181"/>
      <c r="E72" s="181"/>
      <c r="F72" s="181"/>
    </row>
    <row r="73" spans="1:6" ht="17.25" customHeight="1">
      <c r="A73" s="142"/>
      <c r="B73" s="142"/>
      <c r="C73" s="130" t="s">
        <v>226</v>
      </c>
      <c r="D73" s="179">
        <f t="shared" ref="D73:F73" si="35">D74</f>
        <v>6545</v>
      </c>
      <c r="E73" s="179">
        <f t="shared" si="35"/>
        <v>6018</v>
      </c>
      <c r="F73" s="179">
        <f t="shared" si="35"/>
        <v>527</v>
      </c>
    </row>
    <row r="74" spans="1:6" ht="12.75" customHeight="1">
      <c r="A74" s="131">
        <v>900</v>
      </c>
      <c r="B74" s="131"/>
      <c r="C74" s="133" t="s">
        <v>37</v>
      </c>
      <c r="D74" s="180">
        <f t="shared" ref="D74:F74" si="36">D75</f>
        <v>6545</v>
      </c>
      <c r="E74" s="180">
        <f t="shared" si="36"/>
        <v>6018</v>
      </c>
      <c r="F74" s="180">
        <f t="shared" si="36"/>
        <v>527</v>
      </c>
    </row>
    <row r="75" spans="1:6" ht="12.75" customHeight="1">
      <c r="A75" s="143"/>
      <c r="B75" s="143">
        <v>90014</v>
      </c>
      <c r="C75" s="159" t="s">
        <v>122</v>
      </c>
      <c r="D75" s="181">
        <f t="shared" ref="D75:F75" si="37">D76+D77</f>
        <v>6545</v>
      </c>
      <c r="E75" s="181">
        <f t="shared" si="37"/>
        <v>6018</v>
      </c>
      <c r="F75" s="181">
        <f t="shared" si="37"/>
        <v>527</v>
      </c>
    </row>
    <row r="76" spans="1:6" ht="12.75" customHeight="1">
      <c r="A76" s="143"/>
      <c r="B76" s="143"/>
      <c r="C76" s="159" t="s">
        <v>227</v>
      </c>
      <c r="D76" s="181">
        <f t="shared" ref="D76:D77" si="38">E76+F76</f>
        <v>5510</v>
      </c>
      <c r="E76" s="181">
        <v>5066</v>
      </c>
      <c r="F76" s="181">
        <v>444</v>
      </c>
    </row>
    <row r="77" spans="1:6" ht="12.75" customHeight="1">
      <c r="A77" s="143"/>
      <c r="B77" s="143"/>
      <c r="C77" s="159" t="s">
        <v>228</v>
      </c>
      <c r="D77" s="181">
        <f t="shared" si="38"/>
        <v>1035</v>
      </c>
      <c r="E77" s="181">
        <v>952</v>
      </c>
      <c r="F77" s="181">
        <v>83</v>
      </c>
    </row>
    <row r="78" spans="1:6" ht="6.75" customHeight="1">
      <c r="A78" s="143"/>
      <c r="B78" s="143"/>
      <c r="C78" s="159"/>
      <c r="D78" s="166"/>
      <c r="E78" s="166"/>
      <c r="F78" s="166"/>
    </row>
    <row r="79" spans="1:6" ht="16.5" customHeight="1">
      <c r="A79" s="142"/>
      <c r="B79" s="142"/>
      <c r="C79" s="138" t="s">
        <v>88</v>
      </c>
      <c r="D79" s="179">
        <f t="shared" ref="D79:F79" si="39">D80</f>
        <v>7109</v>
      </c>
      <c r="E79" s="179">
        <f t="shared" si="39"/>
        <v>6537</v>
      </c>
      <c r="F79" s="179">
        <f t="shared" si="39"/>
        <v>572</v>
      </c>
    </row>
    <row r="80" spans="1:6" ht="12.75" customHeight="1">
      <c r="A80" s="131">
        <v>801</v>
      </c>
      <c r="B80" s="131"/>
      <c r="C80" s="133" t="s">
        <v>89</v>
      </c>
      <c r="D80" s="180">
        <f t="shared" ref="D80:F80" si="40">D81</f>
        <v>7109</v>
      </c>
      <c r="E80" s="180">
        <f t="shared" si="40"/>
        <v>6537</v>
      </c>
      <c r="F80" s="180">
        <f t="shared" si="40"/>
        <v>572</v>
      </c>
    </row>
    <row r="81" spans="1:6" ht="12.75" customHeight="1">
      <c r="A81" s="143"/>
      <c r="B81" s="143">
        <v>80136</v>
      </c>
      <c r="C81" s="159" t="s">
        <v>229</v>
      </c>
      <c r="D81" s="181">
        <f t="shared" ref="D81:F81" si="41">D82+D83</f>
        <v>7109</v>
      </c>
      <c r="E81" s="181">
        <f t="shared" si="41"/>
        <v>6537</v>
      </c>
      <c r="F81" s="181">
        <f t="shared" si="41"/>
        <v>572</v>
      </c>
    </row>
    <row r="82" spans="1:6" ht="12.75" customHeight="1">
      <c r="A82" s="143"/>
      <c r="B82" s="143"/>
      <c r="C82" s="159" t="s">
        <v>216</v>
      </c>
      <c r="D82" s="181">
        <f t="shared" ref="D82:D83" si="42">E82+F82</f>
        <v>6183</v>
      </c>
      <c r="E82" s="183">
        <v>5692</v>
      </c>
      <c r="F82" s="183">
        <v>491</v>
      </c>
    </row>
    <row r="83" spans="1:6" ht="12.75" customHeight="1">
      <c r="A83" s="143"/>
      <c r="B83" s="143"/>
      <c r="C83" s="159" t="s">
        <v>219</v>
      </c>
      <c r="D83" s="181">
        <f t="shared" si="42"/>
        <v>926</v>
      </c>
      <c r="E83" s="183">
        <v>845</v>
      </c>
      <c r="F83" s="183">
        <v>81</v>
      </c>
    </row>
    <row r="84" spans="1:6" ht="12.75" customHeight="1">
      <c r="A84" s="143"/>
      <c r="B84" s="143"/>
      <c r="C84" s="159"/>
      <c r="D84" s="166"/>
      <c r="E84" s="166"/>
      <c r="F84" s="166"/>
    </row>
    <row r="85" spans="1:6" ht="18" customHeight="1">
      <c r="A85" s="142"/>
      <c r="B85" s="142"/>
      <c r="C85" s="137" t="s">
        <v>230</v>
      </c>
      <c r="D85" s="179">
        <f t="shared" ref="D85:F85" si="43">D86</f>
        <v>2307</v>
      </c>
      <c r="E85" s="179">
        <f t="shared" si="43"/>
        <v>2121</v>
      </c>
      <c r="F85" s="179">
        <f t="shared" si="43"/>
        <v>186</v>
      </c>
    </row>
    <row r="86" spans="1:6" ht="12.75" customHeight="1">
      <c r="A86" s="131">
        <v>921</v>
      </c>
      <c r="B86" s="143"/>
      <c r="C86" s="133" t="s">
        <v>124</v>
      </c>
      <c r="D86" s="180">
        <f t="shared" ref="D86:F86" si="44">D88</f>
        <v>2307</v>
      </c>
      <c r="E86" s="180">
        <f t="shared" si="44"/>
        <v>2121</v>
      </c>
      <c r="F86" s="180">
        <f t="shared" si="44"/>
        <v>186</v>
      </c>
    </row>
    <row r="87" spans="1:6" ht="12.75" customHeight="1">
      <c r="A87" s="131"/>
      <c r="B87" s="132">
        <v>92120</v>
      </c>
      <c r="C87" s="139" t="s">
        <v>125</v>
      </c>
      <c r="D87" s="180"/>
      <c r="E87" s="180"/>
      <c r="F87" s="180"/>
    </row>
    <row r="88" spans="1:6" ht="12.75" customHeight="1">
      <c r="A88" s="143"/>
      <c r="B88" s="143">
        <v>92121</v>
      </c>
      <c r="C88" s="159" t="s">
        <v>126</v>
      </c>
      <c r="D88" s="181">
        <f t="shared" ref="D88:F88" si="45">D89+D90</f>
        <v>2307</v>
      </c>
      <c r="E88" s="181">
        <f t="shared" si="45"/>
        <v>2121</v>
      </c>
      <c r="F88" s="181">
        <f t="shared" si="45"/>
        <v>186</v>
      </c>
    </row>
    <row r="89" spans="1:6" ht="12.75" customHeight="1">
      <c r="A89" s="143"/>
      <c r="B89" s="143"/>
      <c r="C89" s="159" t="s">
        <v>216</v>
      </c>
      <c r="D89" s="181">
        <f t="shared" ref="D89:D90" si="46">E89+F89</f>
        <v>1863</v>
      </c>
      <c r="E89" s="181">
        <v>1713</v>
      </c>
      <c r="F89" s="181">
        <v>150</v>
      </c>
    </row>
    <row r="90" spans="1:6" ht="12.75" customHeight="1">
      <c r="A90" s="143"/>
      <c r="B90" s="143"/>
      <c r="C90" s="159" t="s">
        <v>219</v>
      </c>
      <c r="D90" s="181">
        <f t="shared" si="46"/>
        <v>444</v>
      </c>
      <c r="E90" s="181">
        <v>408</v>
      </c>
      <c r="F90" s="181">
        <v>36</v>
      </c>
    </row>
    <row r="91" spans="1:6" ht="12.75" customHeight="1">
      <c r="A91" s="143"/>
      <c r="B91" s="143"/>
      <c r="C91" s="159"/>
      <c r="D91" s="166"/>
      <c r="E91" s="166"/>
      <c r="F91" s="166"/>
    </row>
    <row r="92" spans="1:6" ht="20.25" customHeight="1">
      <c r="A92" s="142"/>
      <c r="B92" s="142"/>
      <c r="C92" s="130" t="s">
        <v>231</v>
      </c>
      <c r="D92" s="179">
        <f t="shared" ref="D92:F92" si="47">D93</f>
        <v>6748</v>
      </c>
      <c r="E92" s="179">
        <f t="shared" si="47"/>
        <v>6220</v>
      </c>
      <c r="F92" s="179">
        <f t="shared" si="47"/>
        <v>528</v>
      </c>
    </row>
    <row r="93" spans="1:6" ht="12.75" customHeight="1">
      <c r="A93" s="131">
        <v>754</v>
      </c>
      <c r="B93" s="131"/>
      <c r="C93" s="133" t="s">
        <v>35</v>
      </c>
      <c r="D93" s="180">
        <f t="shared" ref="D93:F93" si="48">D94</f>
        <v>6748</v>
      </c>
      <c r="E93" s="180">
        <f t="shared" si="48"/>
        <v>6220</v>
      </c>
      <c r="F93" s="180">
        <f t="shared" si="48"/>
        <v>528</v>
      </c>
    </row>
    <row r="94" spans="1:6" ht="12.75" customHeight="1">
      <c r="A94" s="143"/>
      <c r="B94" s="143">
        <v>75410</v>
      </c>
      <c r="C94" s="139" t="s">
        <v>232</v>
      </c>
      <c r="D94" s="181">
        <f t="shared" ref="D94:F94" si="49">SUM(D95:D97)</f>
        <v>6748</v>
      </c>
      <c r="E94" s="181">
        <f t="shared" si="49"/>
        <v>6220</v>
      </c>
      <c r="F94" s="181">
        <f t="shared" si="49"/>
        <v>528</v>
      </c>
    </row>
    <row r="95" spans="1:6" ht="12.75" customHeight="1">
      <c r="A95" s="143"/>
      <c r="B95" s="143"/>
      <c r="C95" s="159" t="s">
        <v>216</v>
      </c>
      <c r="D95" s="181">
        <f t="shared" ref="D95:D97" si="50">E95+F95</f>
        <v>934</v>
      </c>
      <c r="E95" s="183">
        <v>858</v>
      </c>
      <c r="F95" s="183">
        <v>76</v>
      </c>
    </row>
    <row r="96" spans="1:6" ht="12.75" customHeight="1">
      <c r="A96" s="143"/>
      <c r="B96" s="143"/>
      <c r="C96" s="159" t="s">
        <v>219</v>
      </c>
      <c r="D96" s="181">
        <f t="shared" si="50"/>
        <v>194</v>
      </c>
      <c r="E96" s="183">
        <v>178</v>
      </c>
      <c r="F96" s="183">
        <v>16</v>
      </c>
    </row>
    <row r="97" spans="1:6" ht="12.75" customHeight="1">
      <c r="A97" s="143"/>
      <c r="B97" s="143"/>
      <c r="C97" s="159" t="s">
        <v>233</v>
      </c>
      <c r="D97" s="181">
        <f t="shared" si="50"/>
        <v>5620</v>
      </c>
      <c r="E97" s="183">
        <f>5171+13</f>
        <v>5184</v>
      </c>
      <c r="F97" s="183">
        <v>436</v>
      </c>
    </row>
    <row r="98" spans="1:6" ht="12.75" customHeight="1">
      <c r="A98" s="143"/>
      <c r="B98" s="143"/>
      <c r="C98" s="159"/>
      <c r="D98" s="181"/>
      <c r="E98" s="181"/>
      <c r="F98" s="181"/>
    </row>
    <row r="99" spans="1:6" ht="18.75" customHeight="1">
      <c r="A99" s="140"/>
      <c r="B99" s="140"/>
      <c r="C99" s="130" t="s">
        <v>234</v>
      </c>
      <c r="D99" s="179">
        <f t="shared" ref="D99:F99" si="51">D100</f>
        <v>2363</v>
      </c>
      <c r="E99" s="179">
        <f>E100</f>
        <v>2174</v>
      </c>
      <c r="F99" s="179">
        <f t="shared" si="51"/>
        <v>189</v>
      </c>
    </row>
    <row r="100" spans="1:6" ht="12.75" customHeight="1">
      <c r="A100" s="131">
        <v>710</v>
      </c>
      <c r="B100" s="131"/>
      <c r="C100" s="133" t="s">
        <v>33</v>
      </c>
      <c r="D100" s="180">
        <f t="shared" ref="D100:F100" si="52">D101</f>
        <v>2363</v>
      </c>
      <c r="E100" s="180">
        <f t="shared" si="52"/>
        <v>2174</v>
      </c>
      <c r="F100" s="180">
        <f t="shared" si="52"/>
        <v>189</v>
      </c>
    </row>
    <row r="101" spans="1:6" ht="12.75" customHeight="1">
      <c r="A101" s="143"/>
      <c r="B101" s="143">
        <v>71015</v>
      </c>
      <c r="C101" s="159" t="s">
        <v>74</v>
      </c>
      <c r="D101" s="181">
        <f>D102+D104</f>
        <v>2363</v>
      </c>
      <c r="E101" s="181">
        <f t="shared" ref="E101:F101" si="53">E102+E104</f>
        <v>2174</v>
      </c>
      <c r="F101" s="181">
        <f t="shared" si="53"/>
        <v>189</v>
      </c>
    </row>
    <row r="102" spans="1:6" ht="12.75" customHeight="1">
      <c r="A102" s="143"/>
      <c r="B102" s="143"/>
      <c r="C102" s="159" t="s">
        <v>243</v>
      </c>
      <c r="D102" s="181">
        <f>E102+F102</f>
        <v>2253</v>
      </c>
      <c r="E102" s="181">
        <v>2078</v>
      </c>
      <c r="F102" s="181">
        <v>175</v>
      </c>
    </row>
    <row r="103" spans="1:6" ht="12.75" customHeight="1">
      <c r="A103" s="143"/>
      <c r="B103" s="143"/>
      <c r="C103" s="159" t="s">
        <v>242</v>
      </c>
      <c r="D103" s="181">
        <f>E103+F103</f>
        <v>471</v>
      </c>
      <c r="E103" s="181">
        <v>438</v>
      </c>
      <c r="F103" s="181">
        <v>33</v>
      </c>
    </row>
    <row r="104" spans="1:6" ht="12.75" customHeight="1">
      <c r="A104" s="143"/>
      <c r="B104" s="143"/>
      <c r="C104" s="159" t="s">
        <v>219</v>
      </c>
      <c r="D104" s="181">
        <f t="shared" ref="D104" si="54">E104+F104</f>
        <v>110</v>
      </c>
      <c r="E104" s="181">
        <v>96</v>
      </c>
      <c r="F104" s="181">
        <v>14</v>
      </c>
    </row>
    <row r="105" spans="1:6" ht="12.75" customHeight="1">
      <c r="A105" s="143"/>
      <c r="B105" s="143"/>
      <c r="C105" s="159"/>
      <c r="D105" s="167"/>
      <c r="E105" s="167"/>
      <c r="F105" s="167"/>
    </row>
    <row r="106" spans="1:6" ht="16.5" customHeight="1">
      <c r="A106" s="143"/>
      <c r="B106" s="143"/>
      <c r="C106" s="152" t="s">
        <v>235</v>
      </c>
      <c r="D106" s="186">
        <f t="shared" ref="D106:F106" si="55">D108</f>
        <v>46556</v>
      </c>
      <c r="E106" s="186">
        <f t="shared" si="55"/>
        <v>43314</v>
      </c>
      <c r="F106" s="186">
        <f t="shared" si="55"/>
        <v>3242</v>
      </c>
    </row>
    <row r="107" spans="1:6" ht="14.25" customHeight="1">
      <c r="A107" s="143"/>
      <c r="B107" s="143"/>
      <c r="C107" s="152"/>
      <c r="D107" s="186"/>
      <c r="E107" s="186"/>
      <c r="F107" s="186"/>
    </row>
    <row r="108" spans="1:6" ht="15.75" customHeight="1">
      <c r="A108" s="142"/>
      <c r="B108" s="142"/>
      <c r="C108" s="138" t="s">
        <v>236</v>
      </c>
      <c r="D108" s="179">
        <f>D109+D113+D126+D133+D138</f>
        <v>46556</v>
      </c>
      <c r="E108" s="179">
        <f>E109+E113+E126+E133+E138</f>
        <v>43314</v>
      </c>
      <c r="F108" s="179">
        <f>F109+F113+F126+F133+F138</f>
        <v>3242</v>
      </c>
    </row>
    <row r="109" spans="1:6" ht="12.75" customHeight="1">
      <c r="A109" s="131" t="s">
        <v>18</v>
      </c>
      <c r="B109" s="131"/>
      <c r="C109" s="133" t="s">
        <v>19</v>
      </c>
      <c r="D109" s="180">
        <f t="shared" ref="D109:F109" si="56">D110</f>
        <v>666</v>
      </c>
      <c r="E109" s="180">
        <f t="shared" si="56"/>
        <v>614</v>
      </c>
      <c r="F109" s="180">
        <f t="shared" si="56"/>
        <v>52</v>
      </c>
    </row>
    <row r="110" spans="1:6" ht="15.75" customHeight="1">
      <c r="A110" s="143"/>
      <c r="B110" s="143" t="s">
        <v>24</v>
      </c>
      <c r="C110" s="159" t="s">
        <v>139</v>
      </c>
      <c r="D110" s="184">
        <f t="shared" ref="D110:F110" si="57">D111</f>
        <v>666</v>
      </c>
      <c r="E110" s="184">
        <f t="shared" si="57"/>
        <v>614</v>
      </c>
      <c r="F110" s="184">
        <f t="shared" si="57"/>
        <v>52</v>
      </c>
    </row>
    <row r="111" spans="1:6" ht="15.75" customHeight="1">
      <c r="A111" s="143"/>
      <c r="B111" s="143"/>
      <c r="C111" s="139" t="s">
        <v>212</v>
      </c>
      <c r="D111" s="181">
        <f>E111+F111</f>
        <v>666</v>
      </c>
      <c r="E111" s="184">
        <v>614</v>
      </c>
      <c r="F111" s="184">
        <v>52</v>
      </c>
    </row>
    <row r="112" spans="1:6" ht="12" customHeight="1">
      <c r="A112" s="143"/>
      <c r="B112" s="143"/>
      <c r="C112" s="152"/>
      <c r="D112" s="168"/>
      <c r="E112" s="168"/>
      <c r="F112" s="168"/>
    </row>
    <row r="113" spans="1:9" ht="12.75" customHeight="1">
      <c r="A113" s="131">
        <v>750</v>
      </c>
      <c r="B113" s="131"/>
      <c r="C113" s="133" t="s">
        <v>76</v>
      </c>
      <c r="D113" s="180">
        <f>D114+D122</f>
        <v>37643</v>
      </c>
      <c r="E113" s="180">
        <f>E114+E122</f>
        <v>34655</v>
      </c>
      <c r="F113" s="180">
        <f>F114+F122</f>
        <v>2988</v>
      </c>
    </row>
    <row r="114" spans="1:9" ht="12.75" customHeight="1">
      <c r="A114" s="143"/>
      <c r="B114" s="143">
        <v>75011</v>
      </c>
      <c r="C114" s="159" t="s">
        <v>237</v>
      </c>
      <c r="D114" s="181">
        <f>D115+D119+D120</f>
        <v>33149</v>
      </c>
      <c r="E114" s="181">
        <f>E115+E119+E120</f>
        <v>30523</v>
      </c>
      <c r="F114" s="181">
        <f>F115+F119+F120</f>
        <v>2626</v>
      </c>
    </row>
    <row r="115" spans="1:9" ht="12.75" customHeight="1">
      <c r="A115" s="143"/>
      <c r="B115" s="143"/>
      <c r="C115" s="159" t="s">
        <v>238</v>
      </c>
      <c r="D115" s="182">
        <f t="shared" ref="D115:D120" si="58">E115+F115</f>
        <v>28404</v>
      </c>
      <c r="E115" s="182">
        <v>26137</v>
      </c>
      <c r="F115" s="182">
        <v>2267</v>
      </c>
    </row>
    <row r="116" spans="1:9" ht="12.75" customHeight="1">
      <c r="A116" s="143"/>
      <c r="B116" s="143"/>
      <c r="C116" s="159" t="s">
        <v>239</v>
      </c>
      <c r="D116" s="182">
        <f t="shared" si="58"/>
        <v>986</v>
      </c>
      <c r="E116" s="182">
        <v>913</v>
      </c>
      <c r="F116" s="182">
        <v>73</v>
      </c>
      <c r="H116" s="141"/>
    </row>
    <row r="117" spans="1:9" s="169" customFormat="1" ht="12.75" customHeight="1">
      <c r="A117" s="143"/>
      <c r="B117" s="143"/>
      <c r="C117" s="159" t="s">
        <v>249</v>
      </c>
      <c r="D117" s="182">
        <f t="shared" si="58"/>
        <v>27</v>
      </c>
      <c r="E117" s="182">
        <v>27</v>
      </c>
      <c r="F117" s="182">
        <v>0</v>
      </c>
      <c r="H117" s="141"/>
    </row>
    <row r="118" spans="1:9" s="169" customFormat="1" ht="12.75" customHeight="1">
      <c r="A118" s="143"/>
      <c r="B118" s="143"/>
      <c r="C118" s="159" t="s">
        <v>248</v>
      </c>
      <c r="D118" s="182">
        <f t="shared" si="58"/>
        <v>139</v>
      </c>
      <c r="E118" s="182">
        <v>139</v>
      </c>
      <c r="F118" s="182">
        <v>0</v>
      </c>
      <c r="H118" s="141"/>
    </row>
    <row r="119" spans="1:9" ht="17.25" customHeight="1">
      <c r="A119" s="143"/>
      <c r="B119" s="143"/>
      <c r="C119" s="159" t="s">
        <v>211</v>
      </c>
      <c r="D119" s="181">
        <f t="shared" si="58"/>
        <v>284</v>
      </c>
      <c r="E119" s="181">
        <f>301-17</f>
        <v>284</v>
      </c>
      <c r="F119" s="181">
        <v>0</v>
      </c>
      <c r="G119" s="160"/>
      <c r="H119" s="141"/>
      <c r="I119" s="141"/>
    </row>
    <row r="120" spans="1:9" ht="12.75" customHeight="1">
      <c r="A120" s="143"/>
      <c r="B120" s="143"/>
      <c r="C120" s="159" t="s">
        <v>212</v>
      </c>
      <c r="D120" s="181">
        <f t="shared" si="58"/>
        <v>4461</v>
      </c>
      <c r="E120" s="181">
        <v>4102</v>
      </c>
      <c r="F120" s="181">
        <v>359</v>
      </c>
      <c r="G120" s="3"/>
    </row>
    <row r="121" spans="1:9" ht="12.75" customHeight="1">
      <c r="A121" s="143"/>
      <c r="B121" s="143"/>
      <c r="C121" s="159"/>
      <c r="D121" s="166"/>
      <c r="E121" s="166"/>
      <c r="F121" s="166"/>
      <c r="H121" s="141"/>
    </row>
    <row r="122" spans="1:9" ht="12.75" customHeight="1">
      <c r="A122" s="143"/>
      <c r="B122" s="132">
        <v>75081</v>
      </c>
      <c r="C122" s="139" t="s">
        <v>240</v>
      </c>
      <c r="D122" s="181">
        <f>SUM(E122:F122)</f>
        <v>4494</v>
      </c>
      <c r="E122" s="181">
        <f t="shared" ref="E122:F122" si="59">SUM(E123:E124)</f>
        <v>4132</v>
      </c>
      <c r="F122" s="181">
        <f t="shared" si="59"/>
        <v>362</v>
      </c>
      <c r="H122" s="141"/>
    </row>
    <row r="123" spans="1:9" ht="12.75" customHeight="1">
      <c r="A123" s="143"/>
      <c r="B123" s="132"/>
      <c r="C123" s="159" t="s">
        <v>216</v>
      </c>
      <c r="D123" s="181">
        <f t="shared" ref="D123:D124" si="60">E123+F123</f>
        <v>282</v>
      </c>
      <c r="E123" s="181">
        <v>259</v>
      </c>
      <c r="F123" s="181">
        <v>23</v>
      </c>
    </row>
    <row r="124" spans="1:9" ht="12.75" customHeight="1">
      <c r="A124" s="143"/>
      <c r="B124" s="132"/>
      <c r="C124" s="159" t="s">
        <v>219</v>
      </c>
      <c r="D124" s="181">
        <f t="shared" si="60"/>
        <v>4212</v>
      </c>
      <c r="E124" s="181">
        <v>3873</v>
      </c>
      <c r="F124" s="181">
        <v>339</v>
      </c>
    </row>
    <row r="125" spans="1:9" ht="12.75" customHeight="1">
      <c r="A125" s="143"/>
      <c r="B125" s="132"/>
      <c r="C125" s="159"/>
      <c r="D125" s="166"/>
      <c r="E125" s="166"/>
      <c r="F125" s="166"/>
    </row>
    <row r="126" spans="1:9" ht="12.75" customHeight="1">
      <c r="A126" s="153">
        <v>851</v>
      </c>
      <c r="B126" s="132"/>
      <c r="C126" s="154" t="s">
        <v>83</v>
      </c>
      <c r="D126" s="180">
        <f>D130+D127</f>
        <v>5837</v>
      </c>
      <c r="E126" s="180">
        <f>E130+E127</f>
        <v>5826</v>
      </c>
      <c r="F126" s="180">
        <f>F130+F127</f>
        <v>11</v>
      </c>
    </row>
    <row r="127" spans="1:9" s="169" customFormat="1" ht="12.75" customHeight="1">
      <c r="A127" s="153"/>
      <c r="B127" s="132">
        <v>85144</v>
      </c>
      <c r="C127" s="159" t="s">
        <v>241</v>
      </c>
      <c r="D127" s="181">
        <f t="shared" ref="D127:F130" si="61">D128</f>
        <v>136</v>
      </c>
      <c r="E127" s="181">
        <f t="shared" si="61"/>
        <v>125</v>
      </c>
      <c r="F127" s="181">
        <f t="shared" si="61"/>
        <v>11</v>
      </c>
    </row>
    <row r="128" spans="1:9" s="169" customFormat="1" ht="12.75" customHeight="1">
      <c r="A128" s="143"/>
      <c r="B128" s="132"/>
      <c r="C128" s="139" t="s">
        <v>212</v>
      </c>
      <c r="D128" s="181">
        <f>E128+F128</f>
        <v>136</v>
      </c>
      <c r="E128" s="181">
        <v>125</v>
      </c>
      <c r="F128" s="181">
        <v>11</v>
      </c>
    </row>
    <row r="129" spans="1:6" s="169" customFormat="1" ht="12.75" customHeight="1">
      <c r="A129" s="143"/>
      <c r="B129" s="132"/>
      <c r="C129" s="139"/>
      <c r="D129" s="181"/>
      <c r="E129" s="181"/>
      <c r="F129" s="181"/>
    </row>
    <row r="130" spans="1:6" ht="12.75" customHeight="1">
      <c r="A130" s="153"/>
      <c r="B130" s="132">
        <v>85146</v>
      </c>
      <c r="C130" s="159" t="s">
        <v>246</v>
      </c>
      <c r="D130" s="181">
        <f t="shared" si="61"/>
        <v>5701</v>
      </c>
      <c r="E130" s="181">
        <f t="shared" si="61"/>
        <v>5701</v>
      </c>
      <c r="F130" s="181">
        <f t="shared" si="61"/>
        <v>0</v>
      </c>
    </row>
    <row r="131" spans="1:6" ht="12.75" customHeight="1">
      <c r="A131" s="143"/>
      <c r="B131" s="132"/>
      <c r="C131" s="139" t="s">
        <v>212</v>
      </c>
      <c r="D131" s="181">
        <f>E131+F131</f>
        <v>5701</v>
      </c>
      <c r="E131" s="181">
        <f>4871+830</f>
        <v>5701</v>
      </c>
      <c r="F131" s="181">
        <v>0</v>
      </c>
    </row>
    <row r="132" spans="1:6" ht="12.75" customHeight="1">
      <c r="A132" s="143"/>
      <c r="B132" s="132"/>
      <c r="C132" s="139"/>
      <c r="D132" s="181"/>
      <c r="E132" s="181"/>
      <c r="F132" s="181"/>
    </row>
    <row r="133" spans="1:6" ht="12.75" customHeight="1">
      <c r="A133" s="131">
        <v>853</v>
      </c>
      <c r="B133" s="131"/>
      <c r="C133" s="133" t="s">
        <v>114</v>
      </c>
      <c r="D133" s="180">
        <f t="shared" ref="D133:F133" si="62">D134</f>
        <v>452</v>
      </c>
      <c r="E133" s="180">
        <f t="shared" si="62"/>
        <v>418</v>
      </c>
      <c r="F133" s="180">
        <f t="shared" si="62"/>
        <v>34</v>
      </c>
    </row>
    <row r="134" spans="1:6" ht="15" customHeight="1">
      <c r="A134" s="143"/>
      <c r="B134" s="155">
        <v>85321</v>
      </c>
      <c r="C134" s="157" t="s">
        <v>247</v>
      </c>
      <c r="D134" s="181">
        <f t="shared" ref="D134:F134" si="63">D135+D136</f>
        <v>452</v>
      </c>
      <c r="E134" s="181">
        <f t="shared" si="63"/>
        <v>418</v>
      </c>
      <c r="F134" s="181">
        <f t="shared" si="63"/>
        <v>34</v>
      </c>
    </row>
    <row r="135" spans="1:6" ht="12.75" customHeight="1">
      <c r="A135" s="143"/>
      <c r="B135" s="155"/>
      <c r="C135" s="159" t="s">
        <v>216</v>
      </c>
      <c r="D135" s="181">
        <f t="shared" ref="D135:D136" si="64">E135+F135</f>
        <v>186</v>
      </c>
      <c r="E135" s="185">
        <v>171</v>
      </c>
      <c r="F135" s="185">
        <v>15</v>
      </c>
    </row>
    <row r="136" spans="1:6" ht="12.75" customHeight="1">
      <c r="A136" s="143"/>
      <c r="B136" s="155"/>
      <c r="C136" s="159" t="s">
        <v>219</v>
      </c>
      <c r="D136" s="181">
        <f t="shared" si="64"/>
        <v>266</v>
      </c>
      <c r="E136" s="185">
        <v>247</v>
      </c>
      <c r="F136" s="185">
        <v>19</v>
      </c>
    </row>
    <row r="137" spans="1:6" ht="11.25" customHeight="1">
      <c r="A137" s="143"/>
      <c r="B137" s="143"/>
      <c r="C137" s="159"/>
      <c r="D137" s="166"/>
      <c r="E137" s="166"/>
      <c r="F137" s="166"/>
    </row>
    <row r="138" spans="1:6" ht="12.75" customHeight="1">
      <c r="A138" s="131">
        <v>855</v>
      </c>
      <c r="B138" s="131"/>
      <c r="C138" s="133" t="s">
        <v>107</v>
      </c>
      <c r="D138" s="180">
        <f t="shared" ref="D138:F138" si="65">D139+D143</f>
        <v>1958</v>
      </c>
      <c r="E138" s="180">
        <f t="shared" si="65"/>
        <v>1801</v>
      </c>
      <c r="F138" s="180">
        <f t="shared" si="65"/>
        <v>157</v>
      </c>
    </row>
    <row r="139" spans="1:6" ht="25.5" customHeight="1">
      <c r="A139" s="131"/>
      <c r="B139" s="143">
        <v>85515</v>
      </c>
      <c r="C139" s="163" t="s">
        <v>132</v>
      </c>
      <c r="D139" s="184">
        <f>D140+D141</f>
        <v>1917</v>
      </c>
      <c r="E139" s="184">
        <f t="shared" ref="E139:F139" si="66">E140+E141</f>
        <v>1763</v>
      </c>
      <c r="F139" s="184">
        <f t="shared" si="66"/>
        <v>154</v>
      </c>
    </row>
    <row r="140" spans="1:6" ht="12.75" customHeight="1">
      <c r="A140" s="131"/>
      <c r="B140" s="143"/>
      <c r="C140" s="159" t="s">
        <v>238</v>
      </c>
      <c r="D140" s="181">
        <f>E140+F140</f>
        <v>1561</v>
      </c>
      <c r="E140" s="184">
        <v>1436</v>
      </c>
      <c r="F140" s="184">
        <v>125</v>
      </c>
    </row>
    <row r="141" spans="1:6" s="158" customFormat="1" ht="12.75" customHeight="1">
      <c r="A141" s="131"/>
      <c r="B141" s="143"/>
      <c r="C141" s="159" t="s">
        <v>244</v>
      </c>
      <c r="D141" s="181">
        <f>E141+F141</f>
        <v>356</v>
      </c>
      <c r="E141" s="184">
        <v>327</v>
      </c>
      <c r="F141" s="184">
        <v>29</v>
      </c>
    </row>
    <row r="142" spans="1:6" s="158" customFormat="1" ht="9.75" customHeight="1">
      <c r="A142" s="131"/>
      <c r="B142" s="143"/>
      <c r="C142" s="159"/>
      <c r="D142" s="181"/>
      <c r="E142" s="184"/>
      <c r="F142" s="184"/>
    </row>
    <row r="143" spans="1:6" ht="12.75" customHeight="1">
      <c r="A143" s="143"/>
      <c r="B143" s="155">
        <v>85595</v>
      </c>
      <c r="C143" s="157" t="s">
        <v>25</v>
      </c>
      <c r="D143" s="181">
        <f t="shared" ref="D143:F143" si="67">D144</f>
        <v>41</v>
      </c>
      <c r="E143" s="181">
        <f t="shared" si="67"/>
        <v>38</v>
      </c>
      <c r="F143" s="181">
        <f t="shared" si="67"/>
        <v>3</v>
      </c>
    </row>
    <row r="144" spans="1:6" ht="12.75" customHeight="1">
      <c r="A144" s="188"/>
      <c r="B144" s="188"/>
      <c r="C144" s="189" t="s">
        <v>238</v>
      </c>
      <c r="D144" s="190">
        <f>E144+F144</f>
        <v>41</v>
      </c>
      <c r="E144" s="190">
        <v>38</v>
      </c>
      <c r="F144" s="190">
        <v>3</v>
      </c>
    </row>
  </sheetData>
  <mergeCells count="8">
    <mergeCell ref="A6:F6"/>
    <mergeCell ref="A10:A13"/>
    <mergeCell ref="B10:B13"/>
    <mergeCell ref="C10:C13"/>
    <mergeCell ref="D10:F11"/>
    <mergeCell ref="D12:F12"/>
    <mergeCell ref="A8:F8"/>
    <mergeCell ref="A7:F7"/>
  </mergeCells>
  <pageMargins left="0.70866141732283472" right="0.70866141732283472" top="0.35433070866141736" bottom="0.35433070866141736" header="0" footer="0"/>
  <pageSetup scale="71" orientation="portrait" r:id="rId1"/>
  <headerFooter>
    <oddFooter>Strona &amp;P z &amp;N</oddFooter>
  </headerFooter>
  <rowBreaks count="1" manualBreakCount="1">
    <brk id="78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Zał. 12</vt:lpstr>
      <vt:lpstr>'Zał. 12'!Obszar_wydruku</vt:lpstr>
      <vt:lpstr>'Zał. 12'!Tytuły_wydruku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Milena Raducka</cp:lastModifiedBy>
  <cp:lastPrinted>2020-10-07T05:23:39Z</cp:lastPrinted>
  <dcterms:created xsi:type="dcterms:W3CDTF">2006-10-11T08:10:34Z</dcterms:created>
  <dcterms:modified xsi:type="dcterms:W3CDTF">2021-02-17T07:26:10Z</dcterms:modified>
</cp:coreProperties>
</file>